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19308" windowHeight="9036"/>
  </bookViews>
  <sheets>
    <sheet name="січень-липень2020" sheetId="1" r:id="rId1"/>
  </sheets>
  <definedNames>
    <definedName name="_xlnm.Print_Area" localSheetId="0">'січень-липень2020'!$A$1:$P$112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37" i="1"/>
  <c r="F26" i="1" l="1"/>
  <c r="F25" i="1"/>
  <c r="F24" i="1"/>
  <c r="F23" i="1"/>
  <c r="F22" i="1"/>
  <c r="F21" i="1"/>
  <c r="F16" i="1"/>
  <c r="F15" i="1"/>
  <c r="F14" i="1"/>
  <c r="F13" i="1"/>
  <c r="E111" i="1"/>
  <c r="E67" i="1"/>
  <c r="E59" i="1"/>
  <c r="E56" i="1"/>
  <c r="E54" i="1"/>
  <c r="E43" i="1"/>
  <c r="E42" i="1"/>
  <c r="E40" i="1"/>
  <c r="E38" i="1"/>
  <c r="E37" i="1"/>
  <c r="E36" i="1" s="1"/>
  <c r="E31" i="1"/>
  <c r="E29" i="1" s="1"/>
  <c r="E28" i="1"/>
  <c r="E27" i="1"/>
  <c r="E26" i="1"/>
  <c r="E25" i="1"/>
  <c r="E24" i="1"/>
  <c r="E23" i="1"/>
  <c r="E22" i="1"/>
  <c r="E18" i="1" s="1"/>
  <c r="E21" i="1"/>
  <c r="E16" i="1"/>
  <c r="E15" i="1"/>
  <c r="E14" i="1"/>
  <c r="E13" i="1"/>
  <c r="E12" i="1" s="1"/>
  <c r="E11" i="1" s="1"/>
  <c r="E72" i="1"/>
  <c r="E108" i="1"/>
  <c r="E107" i="1"/>
  <c r="E105" i="1"/>
  <c r="E103" i="1"/>
  <c r="E98" i="1"/>
  <c r="E96" i="1"/>
  <c r="E93" i="1"/>
  <c r="E83" i="1"/>
  <c r="E82" i="1" s="1"/>
  <c r="E77" i="1"/>
  <c r="E74" i="1"/>
  <c r="E73" i="1"/>
  <c r="E10" i="1" l="1"/>
  <c r="F12" i="1" l="1"/>
  <c r="F28" i="1"/>
  <c r="H110" i="1" l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D82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F83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D36" i="1" s="1"/>
  <c r="G37" i="1"/>
  <c r="D37" i="1"/>
  <c r="F36" i="1"/>
  <c r="H36" i="1" s="1"/>
  <c r="H35" i="1"/>
  <c r="H34" i="1"/>
  <c r="H33" i="1"/>
  <c r="G33" i="1"/>
  <c r="H32" i="1"/>
  <c r="G32" i="1"/>
  <c r="T31" i="1"/>
  <c r="F31" i="1"/>
  <c r="D31" i="1"/>
  <c r="H30" i="1"/>
  <c r="G30" i="1"/>
  <c r="T29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12" i="1" l="1"/>
  <c r="D11" i="1" s="1"/>
  <c r="D73" i="1"/>
  <c r="D72" i="1" s="1"/>
  <c r="H83" i="1"/>
  <c r="D42" i="1"/>
  <c r="H96" i="1"/>
  <c r="H108" i="1"/>
  <c r="H40" i="1"/>
  <c r="H54" i="1"/>
  <c r="H59" i="1"/>
  <c r="F107" i="1"/>
  <c r="H107" i="1" s="1"/>
  <c r="G83" i="1"/>
  <c r="F73" i="1"/>
  <c r="H73" i="1" s="1"/>
  <c r="H31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G10" i="1" l="1"/>
  <c r="F111" i="1"/>
  <c r="H111" i="1" s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<sst xmlns="http://schemas.openxmlformats.org/spreadsheetml/2006/main" count="177" uniqueCount="172">
  <si>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</si>
  <si>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</si>
  <si>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</si>
  <si>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</si>
  <si>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</si>
  <si>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</si>
  <si>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</si>
  <si>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</si>
  <si>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</si>
  <si>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</si>
  <si>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</si>
  <si>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</si>
  <si>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</si>
  <si>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</si>
  <si>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</si>
  <si>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</si>
  <si>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</si>
  <si>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</si>
  <si>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</si>
  <si>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</si>
  <si>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</si>
  <si>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</si>
  <si>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</si>
  <si>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</si>
  <si>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</si>
  <si>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</si>
  <si>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</si>
  <si>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</si>
  <si>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</si>
  <si>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</si>
  <si>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</si>
  <si>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</si>
  <si>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</si>
  <si>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</si>
  <si>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</si>
  <si>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</si>
  <si>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</si>
  <si>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</si>
  <si>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</si>
  <si>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</si>
  <si>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</si>
  <si>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</si>
  <si>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</si>
  <si>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</si>
  <si>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</si>
  <si>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</si>
  <si>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</si>
  <si>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</si>
  <si>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</si>
  <si>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</si>
  <si>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</si>
  <si>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</si>
  <si>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</si>
  <si>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</si>
  <si>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</si>
  <si>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</si>
  <si>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</si>
  <si>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</si>
  <si>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</si>
  <si>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</si>
  <si>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</si>
  <si>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</si>
  <si>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</si>
  <si>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</si>
  <si>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</si>
  <si>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</si>
  <si>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</si>
  <si>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</si>
  <si>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</si>
  <si>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</si>
  <si>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</si>
  <si>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</si>
  <si>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</si>
  <si>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</si>
  <si>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</si>
  <si>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</si>
  <si>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</si>
  <si>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</si>
  <si>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</si>
  <si>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</si>
  <si>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</si>
  <si>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</si>
  <si>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</si>
  <si>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</si>
  <si>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</si>
  <si>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</si>
  <si>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</si>
  <si>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</si>
  <si>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</si>
  <si>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</si>
  <si>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</si>
  <si>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</si>
  <si>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</si>
  <si>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</si>
  <si>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</si>
  <si>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</si>
  <si>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</si>
  <si>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</si>
  <si>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</si>
  <si>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</si>
  <si>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</si>
  <si>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</si>
  <si>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</si>
  <si>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</si>
  <si>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</si>
  <si>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</si>
  <si>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</si>
  <si>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</si>
  <si>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</si>
  <si>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</si>
  <si>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</si>
  <si>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</si>
  <si>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</si>
  <si>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</si>
  <si>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</si>
  <si>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</si>
  <si>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</si>
  <si>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</si>
  <si>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</si>
  <si>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</si>
  <si>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</si>
  <si>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</si>
  <si>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</si>
  <si>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</si>
  <si>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</si>
  <si>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</si>
  <si>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</si>
  <si>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</si>
  <si>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</si>
  <si>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</si>
  <si>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</si>
  <si>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</si>
  <si>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</si>
  <si>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</si>
  <si>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</si>
  <si>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</si>
  <si>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</si>
  <si>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</si>
  <si>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</si>
  <si>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</si>
  <si>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</si>
  <si>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</si>
  <si>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</si>
  <si>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</si>
  <si>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</si>
  <si>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</si>
  <si>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</si>
  <si>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</si>
  <si>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</si>
  <si>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</si>
  <si>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</si>
  <si>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</si>
  <si>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</si>
  <si>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</si>
  <si>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</si>
  <si>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</si>
  <si>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</si>
  <si>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</si>
  <si>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</si>
  <si>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</si>
  <si>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</si>
  <si>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</si>
  <si>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</si>
  <si>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</si>
  <si>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</si>
  <si>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</si>
  <si>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</si>
  <si>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січень-липень 2020 року в порівнянні з фактичними надходженнями за січень-липень 2019 року </t>
  </si>
  <si>
    <t>Фактичні надходження за січень-липень 2019 року</t>
  </si>
  <si>
    <t xml:space="preserve">  % виконання до фактичних надходжень за січень-липень 2019 року</t>
  </si>
  <si>
    <t>абсолютне відхилення від фактичних надходжень за січень-липень 2019 року</t>
  </si>
  <si>
    <t>01.08.2020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</si>
</sst>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1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4" fontId="8" fillId="0" borderId="0" xfId="0" applyNumberFormat="1" applyFont="1" applyAlignment="1">
      <alignment vertical="center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G14" sqref="G14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8" customWidth="1"/>
    <col min="4" max="4" width="24.44140625" style="98" customWidth="1"/>
    <col min="5" max="5" width="23.44140625" style="98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7" t="s">
        <v>167</v>
      </c>
      <c r="C2" s="107"/>
      <c r="D2" s="107"/>
      <c r="E2" s="107"/>
      <c r="F2" s="107"/>
      <c r="G2" s="107"/>
      <c r="H2" s="10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7"/>
      <c r="C3" s="107"/>
      <c r="D3" s="107"/>
      <c r="E3" s="107"/>
      <c r="F3" s="107"/>
      <c r="G3" s="107"/>
      <c r="H3" s="10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8" t="s">
        <v>1</v>
      </c>
      <c r="C5" s="111" t="s">
        <v>2</v>
      </c>
      <c r="D5" s="111" t="s">
        <v>3</v>
      </c>
      <c r="E5" s="111" t="s">
        <v>168</v>
      </c>
      <c r="F5" s="116" t="s">
        <v>4</v>
      </c>
      <c r="G5" s="118" t="s">
        <v>169</v>
      </c>
      <c r="H5" s="118" t="s">
        <v>170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09"/>
      <c r="C6" s="112"/>
      <c r="D6" s="114"/>
      <c r="E6" s="114"/>
      <c r="F6" s="117"/>
      <c r="G6" s="119"/>
      <c r="H6" s="11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10"/>
      <c r="C7" s="113"/>
      <c r="D7" s="115"/>
      <c r="E7" s="115"/>
      <c r="F7" s="16" t="s">
        <v>171</v>
      </c>
      <c r="G7" s="120"/>
      <c r="H7" s="12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4144468.6882100003</v>
      </c>
      <c r="E10" s="29">
        <f>E11+E29+E40+E42</f>
        <v>2702707.2579399999</v>
      </c>
      <c r="F10" s="29">
        <f>F11+F29+F40+F42</f>
        <v>2939686.6092600003</v>
      </c>
      <c r="G10" s="30">
        <f t="shared" ref="G10:G16" si="0">F10/E10*100</f>
        <v>108.76822122054853</v>
      </c>
      <c r="H10" s="29">
        <f t="shared" ref="H10:H18" si="1">F10-E10</f>
        <v>236979.35132000037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5">
        <f>E12+E18</f>
        <v>1613220.6745999998</v>
      </c>
      <c r="F11" s="35">
        <f>F12+F18</f>
        <v>1931102.0843100001</v>
      </c>
      <c r="G11" s="36">
        <f t="shared" si="0"/>
        <v>119.70476914380109</v>
      </c>
      <c r="H11" s="35">
        <f t="shared" si="1"/>
        <v>317881.40971000027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1345375.5010499998</v>
      </c>
      <c r="F12" s="99">
        <f>F13+F14+F15+F16+F17</f>
        <v>1582655.1597400003</v>
      </c>
      <c r="G12" s="36">
        <f t="shared" si="0"/>
        <v>117.63668644960572</v>
      </c>
      <c r="H12" s="35">
        <f t="shared" si="1"/>
        <v>237279.65869000042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2884760.78742-1730856.47255</f>
        <v>1153904.3148699999</v>
      </c>
      <c r="F13" s="41">
        <f>3494559.65217-2096735.79124</f>
        <v>1397823.8609300002</v>
      </c>
      <c r="G13" s="42">
        <f t="shared" si="0"/>
        <v>121.13862847349527</v>
      </c>
      <c r="H13" s="41">
        <f t="shared" si="1"/>
        <v>243919.54606000031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29768.63382-17861.18029</f>
        <v>11907.453529999999</v>
      </c>
      <c r="F14" s="41">
        <f>55138.43542-33083.06123</f>
        <v>22055.374190000002</v>
      </c>
      <c r="G14" s="42">
        <f t="shared" si="0"/>
        <v>185.22326486039208</v>
      </c>
      <c r="H14" s="41">
        <f t="shared" si="1"/>
        <v>10147.920660000003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259268.19877-155560.91926</f>
        <v>103707.27950999999</v>
      </c>
      <c r="F15" s="41">
        <f>342829.15194-205697.49123</f>
        <v>137131.66071</v>
      </c>
      <c r="G15" s="42">
        <f t="shared" si="0"/>
        <v>132.22954199350784</v>
      </c>
      <c r="H15" s="41">
        <f t="shared" si="1"/>
        <v>33424.381200000003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8">
        <f>56418.09322+133161.83026-33850.85597-79897.09818</f>
        <v>75831.969329999993</v>
      </c>
      <c r="F16" s="48">
        <f>33717.15595+30467.11761-18280.27062-20230.29363</f>
        <v>25673.709310000006</v>
      </c>
      <c r="G16" s="42">
        <f t="shared" si="0"/>
        <v>33.856049812283054</v>
      </c>
      <c r="H16" s="41">
        <f t="shared" si="1"/>
        <v>-50158.260019999987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v>24.483809999999998</v>
      </c>
      <c r="F17" s="41">
        <v>-29.445399999999999</v>
      </c>
      <c r="G17" s="42">
        <v>0</v>
      </c>
      <c r="H17" s="41">
        <f t="shared" si="1"/>
        <v>-53.929209999999998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267845.17355000001</v>
      </c>
      <c r="F18" s="37">
        <f>F19+F20+F21+F22+F23+F24+F25+F26+F27+F28</f>
        <v>348446.92456999986</v>
      </c>
      <c r="G18" s="36">
        <f>F18/E18*100</f>
        <v>130.09266508397752</v>
      </c>
      <c r="H18" s="35">
        <f t="shared" si="1"/>
        <v>80601.751019999851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1308.51856</v>
      </c>
      <c r="F19" s="41">
        <v>765.56839000000002</v>
      </c>
      <c r="G19" s="42">
        <v>0</v>
      </c>
      <c r="H19" s="41">
        <f>F19-E19</f>
        <v>-542.95016999999996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170.98599999999999</v>
      </c>
      <c r="F20" s="41">
        <v>271.48329999999999</v>
      </c>
      <c r="G20" s="42">
        <v>0</v>
      </c>
      <c r="H20" s="41">
        <f t="shared" ref="H20:H83" si="2">F20-E20</f>
        <v>100.4973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870369.39537-783332.45584</f>
        <v>87036.939530000091</v>
      </c>
      <c r="F21" s="41">
        <f>1025930.61026-923337.54923</f>
        <v>102593.06102999998</v>
      </c>
      <c r="G21" s="42">
        <f t="shared" ref="G21:G57" si="3">F21/E21*100</f>
        <v>117.8730106825941</v>
      </c>
      <c r="H21" s="41">
        <f t="shared" si="2"/>
        <v>15556.121499999892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157230.3878-141507.34877</f>
        <v>15723.039029999985</v>
      </c>
      <c r="F22" s="41">
        <f>286319.85541-257687.86954</f>
        <v>28631.985870000004</v>
      </c>
      <c r="G22" s="42">
        <f t="shared" si="3"/>
        <v>182.1021102559715</v>
      </c>
      <c r="H22" s="41">
        <f t="shared" si="2"/>
        <v>12908.946840000019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86187.26498-77568.53848</f>
        <v>8618.7265000000043</v>
      </c>
      <c r="F23" s="41">
        <f>226853.63617-204168.27255</f>
        <v>22685.363620000018</v>
      </c>
      <c r="G23" s="42">
        <f t="shared" si="3"/>
        <v>263.21015778839262</v>
      </c>
      <c r="H23" s="41">
        <f t="shared" si="2"/>
        <v>14066.637120000014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93816.9285-84435.23565</f>
        <v>9381.6928499999922</v>
      </c>
      <c r="F24" s="41">
        <f>132930.32456-119637.2921</f>
        <v>13293.032460000002</v>
      </c>
      <c r="G24" s="42">
        <f t="shared" si="3"/>
        <v>141.69119233103024</v>
      </c>
      <c r="H24" s="41">
        <f t="shared" si="2"/>
        <v>3911.33961000001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53.81638-48.43474</f>
        <v>5.3816400000000044</v>
      </c>
      <c r="F25" s="41">
        <f>89.37399-80.4366</f>
        <v>8.9373900000000077</v>
      </c>
      <c r="G25" s="42">
        <f t="shared" si="3"/>
        <v>166.07186656855532</v>
      </c>
      <c r="H25" s="41">
        <f t="shared" si="2"/>
        <v>3.5557500000000033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1381035.26237-1242931.73602</f>
        <v>138103.52634999994</v>
      </c>
      <c r="F26" s="41">
        <f>1689794.42755-1520814.98472</f>
        <v>168979.44282999984</v>
      </c>
      <c r="G26" s="42">
        <f t="shared" si="3"/>
        <v>122.35708044250089</v>
      </c>
      <c r="H26" s="41">
        <f t="shared" si="2"/>
        <v>30875.916479999898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-31.618-(-28.4562)</f>
        <v>-3.1617999999999995</v>
      </c>
      <c r="F27" s="41">
        <f>1.53-1.377</f>
        <v>0.15300000000000002</v>
      </c>
      <c r="G27" s="42">
        <v>0</v>
      </c>
      <c r="H27" s="41">
        <f t="shared" si="2"/>
        <v>3.3147999999999995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74995.24873-67495.72384</f>
        <v>7499.5248900000006</v>
      </c>
      <c r="F28" s="41">
        <f>112178.96663-100961.06995</f>
        <v>11217.896679999991</v>
      </c>
      <c r="G28" s="42">
        <f t="shared" si="3"/>
        <v>149.58143141785064</v>
      </c>
      <c r="H28" s="41">
        <f t="shared" si="2"/>
        <v>3718.3717899999901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1710.3988600000002</v>
      </c>
      <c r="F29" s="37">
        <f>F31+F36+F39+F30</f>
        <v>1183.8777899999998</v>
      </c>
      <c r="G29" s="36">
        <f t="shared" si="3"/>
        <v>69.216474454385434</v>
      </c>
      <c r="H29" s="35">
        <f t="shared" si="2"/>
        <v>-526.52107000000046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38.101999999999997</v>
      </c>
      <c r="F30" s="37">
        <v>70.060879999999997</v>
      </c>
      <c r="G30" s="36">
        <f t="shared" si="3"/>
        <v>183.87717180200517</v>
      </c>
      <c r="H30" s="35">
        <f t="shared" si="2"/>
        <v>31.958880000000001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605.53354999999999</v>
      </c>
      <c r="F31" s="37">
        <f>F32+F33+F34+F35</f>
        <v>589.91484000000003</v>
      </c>
      <c r="G31" s="36">
        <f t="shared" si="3"/>
        <v>97.420669754797245</v>
      </c>
      <c r="H31" s="35">
        <f t="shared" si="2"/>
        <v>-15.618709999999965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596.43813</v>
      </c>
      <c r="F32" s="41">
        <v>569.29816000000005</v>
      </c>
      <c r="G32" s="42">
        <f t="shared" si="3"/>
        <v>95.449658793612016</v>
      </c>
      <c r="H32" s="41">
        <f t="shared" si="2"/>
        <v>-27.139969999999948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3.9197799999999998</v>
      </c>
      <c r="F33" s="103">
        <v>3.20607</v>
      </c>
      <c r="G33" s="42">
        <f t="shared" si="3"/>
        <v>81.792090372418869</v>
      </c>
      <c r="H33" s="41">
        <f t="shared" si="2"/>
        <v>-0.71370999999999984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0.14502000000000001</v>
      </c>
      <c r="F34" s="41">
        <v>0</v>
      </c>
      <c r="G34" s="42">
        <v>0</v>
      </c>
      <c r="H34" s="41">
        <f t="shared" si="2"/>
        <v>-0.14502000000000001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5.0306199999999999</v>
      </c>
      <c r="F35" s="102">
        <v>17.410609999999998</v>
      </c>
      <c r="G35" s="42">
        <v>0</v>
      </c>
      <c r="H35" s="41">
        <f t="shared" si="2"/>
        <v>12.379989999999999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7">
        <f>E37+E38</f>
        <v>1063.98515</v>
      </c>
      <c r="F36" s="57">
        <f>F37+F38</f>
        <v>520.09646999999995</v>
      </c>
      <c r="G36" s="36">
        <f t="shared" si="3"/>
        <v>48.881929414146427</v>
      </c>
      <c r="H36" s="35">
        <f t="shared" si="2"/>
        <v>-543.88868000000002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435.02631-304.51836</f>
        <v>130.50795000000005</v>
      </c>
      <c r="F37" s="48">
        <f>449.21013-314.44704</f>
        <v>134.76308999999998</v>
      </c>
      <c r="G37" s="42">
        <f t="shared" si="3"/>
        <v>103.26044505334725</v>
      </c>
      <c r="H37" s="41">
        <f t="shared" si="2"/>
        <v>4.2551399999999262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933.49521-0.01801</f>
        <v>933.47720000000004</v>
      </c>
      <c r="F38" s="48">
        <v>385.33337999999998</v>
      </c>
      <c r="G38" s="42">
        <f t="shared" si="3"/>
        <v>41.279356367782732</v>
      </c>
      <c r="H38" s="41">
        <f t="shared" si="2"/>
        <v>-548.14382000000001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3">
        <v>2.7781600000000002</v>
      </c>
      <c r="F39" s="63">
        <v>3.8056000000000001</v>
      </c>
      <c r="G39" s="36">
        <f t="shared" si="3"/>
        <v>136.98275117343852</v>
      </c>
      <c r="H39" s="35">
        <f t="shared" si="2"/>
        <v>1.0274399999999999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71018.399619999997</v>
      </c>
      <c r="F40" s="37">
        <f>F41</f>
        <v>76703.872140000007</v>
      </c>
      <c r="G40" s="36">
        <f t="shared" si="3"/>
        <v>108.00563311820798</v>
      </c>
      <c r="H40" s="35">
        <f t="shared" si="2"/>
        <v>5685.4725200000103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8">
        <v>71018.399619999997</v>
      </c>
      <c r="F41" s="104">
        <v>76703.872140000007</v>
      </c>
      <c r="G41" s="42">
        <f t="shared" si="3"/>
        <v>108.00563311820798</v>
      </c>
      <c r="H41" s="41">
        <f t="shared" si="2"/>
        <v>5685.4725200000103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1149073.17291</v>
      </c>
      <c r="E42" s="35">
        <f>E43+E54+E56+E67+E59</f>
        <v>1016757.7848600001</v>
      </c>
      <c r="F42" s="35">
        <f>F43+F54+F56+F67+F59</f>
        <v>930696.77502000006</v>
      </c>
      <c r="G42" s="36">
        <f t="shared" si="3"/>
        <v>91.535741243245056</v>
      </c>
      <c r="H42" s="35">
        <f t="shared" si="2"/>
        <v>-86061.009840000072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f>E44+E45+E46+E47+E48+E49+E50+E51+E52+E53</f>
        <v>617391.00029000011</v>
      </c>
      <c r="F43" s="57">
        <f>F44+F45+F46+F47+F48+F49+F50+F51+F52+F53</f>
        <v>491632.16193000006</v>
      </c>
      <c r="G43" s="36">
        <f t="shared" si="3"/>
        <v>79.630600656483693</v>
      </c>
      <c r="H43" s="35">
        <f t="shared" si="2"/>
        <v>-125758.83836000005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3730.6039000000001</v>
      </c>
      <c r="F44" s="41">
        <v>5742.9310500000001</v>
      </c>
      <c r="G44" s="42">
        <f t="shared" si="3"/>
        <v>153.94105629922277</v>
      </c>
      <c r="H44" s="41">
        <f t="shared" si="2"/>
        <v>2012.3271500000001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7223.6077699999996</v>
      </c>
      <c r="F45" s="102">
        <v>8336.2597100000003</v>
      </c>
      <c r="G45" s="42">
        <f t="shared" si="3"/>
        <v>115.40299494971057</v>
      </c>
      <c r="H45" s="41">
        <f t="shared" si="2"/>
        <v>1112.6519400000006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2674.63769</v>
      </c>
      <c r="F46" s="41">
        <v>4919.90834</v>
      </c>
      <c r="G46" s="42">
        <f t="shared" si="3"/>
        <v>183.94672139687077</v>
      </c>
      <c r="H46" s="41">
        <f t="shared" si="2"/>
        <v>2245.2706499999999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84862.213629999998</v>
      </c>
      <c r="F47" s="41">
        <v>104622.94998999999</v>
      </c>
      <c r="G47" s="42">
        <f t="shared" si="3"/>
        <v>123.2856715783505</v>
      </c>
      <c r="H47" s="41">
        <f t="shared" si="2"/>
        <v>19760.736359999995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183467.86355000001</v>
      </c>
      <c r="F48" s="75">
        <v>145047.51991</v>
      </c>
      <c r="G48" s="42">
        <f t="shared" si="3"/>
        <v>79.058815589505457</v>
      </c>
      <c r="H48" s="41">
        <f t="shared" si="2"/>
        <v>-38420.343640000006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325878.64877999999</v>
      </c>
      <c r="F49" s="75">
        <v>209376.89163999999</v>
      </c>
      <c r="G49" s="42">
        <f t="shared" si="3"/>
        <v>64.249956977497447</v>
      </c>
      <c r="H49" s="41">
        <f t="shared" si="2"/>
        <v>-116501.75714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5448.5705099999996</v>
      </c>
      <c r="F50" s="75">
        <v>7474.2393300000003</v>
      </c>
      <c r="G50" s="42">
        <f t="shared" si="3"/>
        <v>137.1779867082972</v>
      </c>
      <c r="H50" s="41">
        <f t="shared" si="2"/>
        <v>2025.6688200000008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1383.66965</v>
      </c>
      <c r="F51" s="75">
        <v>1446.30215</v>
      </c>
      <c r="G51" s="42">
        <f t="shared" si="3"/>
        <v>104.52655010536655</v>
      </c>
      <c r="H51" s="41">
        <f t="shared" si="2"/>
        <v>62.632499999999936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2752.7071500000002</v>
      </c>
      <c r="F52" s="41">
        <v>2366.7555600000001</v>
      </c>
      <c r="G52" s="42">
        <f t="shared" si="3"/>
        <v>85.979199058643047</v>
      </c>
      <c r="H52" s="41">
        <f t="shared" si="2"/>
        <v>-385.95159000000012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-31.52234</v>
      </c>
      <c r="F53" s="41">
        <v>2298.40425</v>
      </c>
      <c r="G53" s="42">
        <f t="shared" si="3"/>
        <v>-7291.3503566042364</v>
      </c>
      <c r="H53" s="41">
        <f t="shared" si="2"/>
        <v>2329.92659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f>E55</f>
        <v>1643.61607</v>
      </c>
      <c r="F54" s="64">
        <f>F55</f>
        <v>112.63912999999999</v>
      </c>
      <c r="G54" s="36">
        <f t="shared" si="3"/>
        <v>6.8531290278757124</v>
      </c>
      <c r="H54" s="35">
        <f t="shared" si="2"/>
        <v>-1530.97694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8">
        <v>1643.61607</v>
      </c>
      <c r="F55" s="48">
        <v>112.63912999999999</v>
      </c>
      <c r="G55" s="42">
        <f t="shared" si="3"/>
        <v>6.8531290278757124</v>
      </c>
      <c r="H55" s="41">
        <f t="shared" si="2"/>
        <v>-1530.97694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57">
        <f>E57+E58</f>
        <v>2437.8495300000004</v>
      </c>
      <c r="F56" s="57">
        <f>F57+F58</f>
        <v>2136.4420799999998</v>
      </c>
      <c r="G56" s="36">
        <f t="shared" si="3"/>
        <v>87.636339064782206</v>
      </c>
      <c r="H56" s="35">
        <f t="shared" si="2"/>
        <v>-301.40745000000061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2260.5406200000002</v>
      </c>
      <c r="F57" s="100">
        <v>1861.5065199999999</v>
      </c>
      <c r="G57" s="42">
        <f t="shared" si="3"/>
        <v>82.34784650761992</v>
      </c>
      <c r="H57" s="41">
        <f t="shared" si="2"/>
        <v>-399.03410000000031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177.30891</v>
      </c>
      <c r="F58" s="48">
        <v>274.93556000000001</v>
      </c>
      <c r="G58" s="42">
        <v>0</v>
      </c>
      <c r="H58" s="41">
        <f t="shared" si="2"/>
        <v>97.626650000000012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f>E60+E61+E62+E63+E64+E65+E66</f>
        <v>0</v>
      </c>
      <c r="F59" s="57">
        <f>F60+F61+F62+F63+F64+F65+F66</f>
        <v>-0.83499999999999996</v>
      </c>
      <c r="G59" s="36">
        <v>0</v>
      </c>
      <c r="H59" s="35">
        <f t="shared" si="2"/>
        <v>-0.83499999999999996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1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0</v>
      </c>
      <c r="F62" s="41">
        <v>-0.83499999999999996</v>
      </c>
      <c r="G62" s="42">
        <v>0</v>
      </c>
      <c r="H62" s="41">
        <f t="shared" si="2"/>
        <v>-0.83499999999999996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156954.71805000002</v>
      </c>
      <c r="E67" s="57">
        <f>E70+E71+E68+E69</f>
        <v>395285.31897000002</v>
      </c>
      <c r="F67" s="57">
        <f>F70+F71+F68+F69</f>
        <v>436816.36687999999</v>
      </c>
      <c r="G67" s="42">
        <f>F67/E67*100</f>
        <v>110.50660014852511</v>
      </c>
      <c r="H67" s="35">
        <f t="shared" si="2"/>
        <v>41531.047909999965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-541.16899999999998</v>
      </c>
      <c r="F68" s="78">
        <v>2.1469999999999998</v>
      </c>
      <c r="G68" s="42">
        <v>0</v>
      </c>
      <c r="H68" s="41">
        <f t="shared" si="2"/>
        <v>543.31600000000003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4.8700000000000002E-3</v>
      </c>
      <c r="G69" s="42">
        <v>0</v>
      </c>
      <c r="H69" s="41">
        <f t="shared" si="2"/>
        <v>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92468.757110000006</v>
      </c>
      <c r="F70" s="41">
        <v>93120.601469999994</v>
      </c>
      <c r="G70" s="42">
        <f>F70/E70*100</f>
        <v>100.70493470483719</v>
      </c>
      <c r="H70" s="41">
        <f t="shared" si="2"/>
        <v>651.84435999998823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/>
      <c r="E71" s="41">
        <v>303357.73086000001</v>
      </c>
      <c r="F71" s="102">
        <v>343693.61353999999</v>
      </c>
      <c r="G71" s="42">
        <f>F71/E71*100</f>
        <v>113.29647428652973</v>
      </c>
      <c r="H71" s="41">
        <f t="shared" si="2"/>
        <v>40335.882679999981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f>E73+E82+E103</f>
        <v>26294.770220000002</v>
      </c>
      <c r="F72" s="29">
        <f>F73+F82+F103</f>
        <v>26620.735460000004</v>
      </c>
      <c r="G72" s="30">
        <f>F72/E72*100</f>
        <v>101.23965806612019</v>
      </c>
      <c r="H72" s="29">
        <f t="shared" si="2"/>
        <v>325.96524000000136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f>E74+E77</f>
        <v>1166.3456200000001</v>
      </c>
      <c r="F73" s="37">
        <f>F74+F77</f>
        <v>1236.9593500000001</v>
      </c>
      <c r="G73" s="36">
        <f>F73/E73*100</f>
        <v>106.05427146028978</v>
      </c>
      <c r="H73" s="35">
        <f t="shared" si="2"/>
        <v>70.613730000000032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f>E75+E76</f>
        <v>0</v>
      </c>
      <c r="F74" s="37">
        <f>F75+F76</f>
        <v>0</v>
      </c>
      <c r="G74" s="36">
        <v>0</v>
      </c>
      <c r="H74" s="35">
        <f t="shared" si="2"/>
        <v>0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0</v>
      </c>
      <c r="G76" s="42">
        <v>0</v>
      </c>
      <c r="H76" s="41">
        <f t="shared" si="2"/>
        <v>0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57">
        <f>E78+E80+E81+E79</f>
        <v>1166.3456200000001</v>
      </c>
      <c r="F77" s="57">
        <f>F78+F80+F81+F79</f>
        <v>1236.9593500000001</v>
      </c>
      <c r="G77" s="36">
        <f t="shared" ref="G77:G83" si="4">F77/E77*100</f>
        <v>106.05427146028978</v>
      </c>
      <c r="H77" s="35">
        <f t="shared" si="2"/>
        <v>70.613730000000032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48">
        <v>199.04112000000001</v>
      </c>
      <c r="F78" s="48">
        <v>258.26825000000002</v>
      </c>
      <c r="G78" s="42">
        <f t="shared" si="4"/>
        <v>129.75622826077347</v>
      </c>
      <c r="H78" s="41">
        <f t="shared" si="2"/>
        <v>59.227130000000017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0.39595000000000002</v>
      </c>
      <c r="F79" s="41">
        <v>0</v>
      </c>
      <c r="G79" s="42">
        <v>0</v>
      </c>
      <c r="H79" s="41">
        <f t="shared" si="2"/>
        <v>-0.39595000000000002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8">
        <v>212.10445999999999</v>
      </c>
      <c r="F80" s="48">
        <v>484.46679999999998</v>
      </c>
      <c r="G80" s="42">
        <f t="shared" si="4"/>
        <v>228.40952990804624</v>
      </c>
      <c r="H80" s="41">
        <f t="shared" si="2"/>
        <v>272.36234000000002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8">
        <v>754.80408999999997</v>
      </c>
      <c r="F81" s="48">
        <v>494.22430000000003</v>
      </c>
      <c r="G81" s="42">
        <f t="shared" si="4"/>
        <v>65.477162425020779</v>
      </c>
      <c r="H81" s="41">
        <f t="shared" si="2"/>
        <v>-260.57978999999995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f>E83+E96+E98</f>
        <v>23274.325920000003</v>
      </c>
      <c r="F82" s="37">
        <f>F83+F96+F98</f>
        <v>24314.043310000001</v>
      </c>
      <c r="G82" s="36">
        <f t="shared" si="4"/>
        <v>104.46722879783405</v>
      </c>
      <c r="H82" s="35">
        <f t="shared" si="2"/>
        <v>1039.717389999998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2" t="s">
        <v>121</v>
      </c>
      <c r="D83" s="57">
        <f>D85+D89+D90+D91+D92+D93+D94+D95+D86+D88+D84</f>
        <v>39597.976119999999</v>
      </c>
      <c r="E83" s="57">
        <f>E85+E89+E90+E91+E92+E93+E94+E95+E86+E88+E84</f>
        <v>21647.116610000005</v>
      </c>
      <c r="F83" s="57">
        <f>F85+F89+F90+F91+F92+F93+F94+F95+F86+F88+F84</f>
        <v>20651.647040000003</v>
      </c>
      <c r="G83" s="36">
        <f t="shared" si="4"/>
        <v>95.40137567540917</v>
      </c>
      <c r="H83" s="35">
        <f t="shared" si="2"/>
        <v>-995.46957000000111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776.64143000000001</v>
      </c>
      <c r="F85" s="41">
        <v>580.74459999999999</v>
      </c>
      <c r="G85" s="42">
        <f t="shared" ref="G85:G99" si="6">F85/E85*100</f>
        <v>74.776412584633817</v>
      </c>
      <c r="H85" s="41">
        <f t="shared" si="5"/>
        <v>-195.89683000000002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11.9</v>
      </c>
      <c r="F86" s="41">
        <v>31.440999999999999</v>
      </c>
      <c r="G86" s="42">
        <v>0</v>
      </c>
      <c r="H86" s="41">
        <f t="shared" si="5"/>
        <v>19.540999999999997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9.36</v>
      </c>
      <c r="F88" s="41">
        <v>0</v>
      </c>
      <c r="G88" s="42">
        <f t="shared" si="6"/>
        <v>0</v>
      </c>
      <c r="H88" s="41">
        <f t="shared" si="5"/>
        <v>-9.36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22.355</v>
      </c>
      <c r="F89" s="41">
        <v>26.593</v>
      </c>
      <c r="G89" s="42">
        <f t="shared" si="6"/>
        <v>118.95772757772309</v>
      </c>
      <c r="H89" s="41">
        <f t="shared" si="5"/>
        <v>4.2379999999999995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3012.18</v>
      </c>
      <c r="F90" s="41">
        <v>3501.8989999999999</v>
      </c>
      <c r="G90" s="42">
        <f t="shared" si="6"/>
        <v>116.25795935169879</v>
      </c>
      <c r="H90" s="41">
        <f t="shared" si="5"/>
        <v>489.71900000000005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5919.5860000000002</v>
      </c>
      <c r="F91" s="41">
        <v>6407.4525700000004</v>
      </c>
      <c r="G91" s="42">
        <f t="shared" si="6"/>
        <v>108.24156571084531</v>
      </c>
      <c r="H91" s="41">
        <f t="shared" si="5"/>
        <v>487.86657000000014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658.30372</v>
      </c>
      <c r="F92" s="41">
        <v>424.73397999999997</v>
      </c>
      <c r="G92" s="42">
        <f t="shared" si="6"/>
        <v>64.519456156194892</v>
      </c>
      <c r="H92" s="41">
        <f t="shared" si="5"/>
        <v>-233.56974000000002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f>8539.00951+2554.71695</f>
        <v>11093.72646</v>
      </c>
      <c r="F93" s="41">
        <f>8010.13469+1563.7642</f>
        <v>9573.8988900000004</v>
      </c>
      <c r="G93" s="42">
        <f t="shared" si="6"/>
        <v>86.300116777892868</v>
      </c>
      <c r="H93" s="41">
        <f t="shared" si="5"/>
        <v>-1519.8275699999995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51" customHeight="1" x14ac:dyDescent="0.4">
      <c r="B94" s="39" t="s">
        <v>141</v>
      </c>
      <c r="C94" s="76" t="s">
        <v>142</v>
      </c>
      <c r="D94" s="41">
        <v>131.68025</v>
      </c>
      <c r="E94" s="41">
        <v>91.453999999999994</v>
      </c>
      <c r="F94" s="41">
        <v>3.472</v>
      </c>
      <c r="G94" s="42">
        <f t="shared" si="6"/>
        <v>3.7964441139807992</v>
      </c>
      <c r="H94" s="41">
        <f t="shared" si="5"/>
        <v>-87.981999999999999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65.25" customHeight="1" x14ac:dyDescent="0.4">
      <c r="B95" s="39" t="s">
        <v>143</v>
      </c>
      <c r="C95" s="76" t="s">
        <v>144</v>
      </c>
      <c r="D95" s="41">
        <v>103.47199999999999</v>
      </c>
      <c r="E95" s="41">
        <v>51.61</v>
      </c>
      <c r="F95" s="41">
        <v>101.41200000000001</v>
      </c>
      <c r="G95" s="42">
        <f t="shared" si="6"/>
        <v>196.49680294516568</v>
      </c>
      <c r="H95" s="41">
        <f t="shared" si="5"/>
        <v>49.802000000000007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3" t="s">
        <v>145</v>
      </c>
      <c r="D96" s="57">
        <f>D97</f>
        <v>999.20776999999998</v>
      </c>
      <c r="E96" s="57">
        <f>E97</f>
        <v>328.21174000000002</v>
      </c>
      <c r="F96" s="57">
        <f>F97</f>
        <v>1238.60951</v>
      </c>
      <c r="G96" s="36">
        <f t="shared" si="6"/>
        <v>377.38123261526232</v>
      </c>
      <c r="H96" s="35">
        <f t="shared" si="5"/>
        <v>910.39777000000004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4" t="s">
        <v>146</v>
      </c>
      <c r="D97" s="48">
        <v>999.20776999999998</v>
      </c>
      <c r="E97" s="48">
        <v>328.21174000000002</v>
      </c>
      <c r="F97" s="48">
        <v>1238.60951</v>
      </c>
      <c r="G97" s="42">
        <f t="shared" si="6"/>
        <v>377.38123261526232</v>
      </c>
      <c r="H97" s="41">
        <f t="shared" si="5"/>
        <v>910.39777000000004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7">
        <f>E99+E102+E100+E101</f>
        <v>1298.99757</v>
      </c>
      <c r="F98" s="57">
        <f>F99+F102+F100+F101</f>
        <v>2423.78676</v>
      </c>
      <c r="G98" s="36">
        <f t="shared" si="6"/>
        <v>186.58901417344453</v>
      </c>
      <c r="H98" s="35">
        <f t="shared" si="5"/>
        <v>1124.78919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1241.8248699999999</v>
      </c>
      <c r="F99" s="41">
        <v>2383.2722600000002</v>
      </c>
      <c r="G99" s="42">
        <f t="shared" si="6"/>
        <v>191.91693753081304</v>
      </c>
      <c r="H99" s="41">
        <f t="shared" si="5"/>
        <v>1141.4473900000003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0.74970000000000003</v>
      </c>
      <c r="F100" s="41">
        <v>0.40799999999999997</v>
      </c>
      <c r="G100" s="42">
        <v>0</v>
      </c>
      <c r="H100" s="41">
        <f t="shared" si="5"/>
        <v>-0.34170000000000006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5" t="s">
        <v>153</v>
      </c>
      <c r="C102" s="80" t="s">
        <v>154</v>
      </c>
      <c r="D102" s="41">
        <v>99.356499999999997</v>
      </c>
      <c r="E102" s="41">
        <v>56.423000000000002</v>
      </c>
      <c r="F102" s="41">
        <v>40.106499999999997</v>
      </c>
      <c r="G102" s="42">
        <f>F102/E102*100</f>
        <v>71.081828332417615</v>
      </c>
      <c r="H102" s="41">
        <f t="shared" si="5"/>
        <v>-16.316500000000005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f>E104+E105</f>
        <v>1854.0986800000001</v>
      </c>
      <c r="F103" s="50">
        <f>F104+F105</f>
        <v>1069.7328</v>
      </c>
      <c r="G103" s="36">
        <f>F103/E103*100</f>
        <v>57.695569903539322</v>
      </c>
      <c r="H103" s="35">
        <f t="shared" si="5"/>
        <v>-784.36588000000006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5">
        <v>24030000</v>
      </c>
      <c r="C104" s="106" t="s">
        <v>156</v>
      </c>
      <c r="D104" s="41">
        <v>0.46726000000000001</v>
      </c>
      <c r="E104" s="35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f>E106</f>
        <v>1854.0986800000001</v>
      </c>
      <c r="F105" s="57">
        <f>F106</f>
        <v>1069.7328</v>
      </c>
      <c r="G105" s="36">
        <f>F105/E105*100</f>
        <v>57.695569903539322</v>
      </c>
      <c r="H105" s="35">
        <f t="shared" si="5"/>
        <v>-784.36588000000006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7" t="s">
        <v>157</v>
      </c>
      <c r="C106" s="40" t="s">
        <v>111</v>
      </c>
      <c r="D106" s="41">
        <f>2230.59393+0.08</f>
        <v>2230.6739299999999</v>
      </c>
      <c r="E106" s="41">
        <v>1854.0986800000001</v>
      </c>
      <c r="F106" s="41">
        <v>1069.7328</v>
      </c>
      <c r="G106" s="42">
        <f>F106/E106*100</f>
        <v>57.695569903539322</v>
      </c>
      <c r="H106" s="41">
        <f t="shared" si="5"/>
        <v>-784.36588000000006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f>E108+E110</f>
        <v>55.378309999999999</v>
      </c>
      <c r="F107" s="29">
        <f>F108+F110</f>
        <v>35.025190000000002</v>
      </c>
      <c r="G107" s="30">
        <v>0</v>
      </c>
      <c r="H107" s="29">
        <f t="shared" si="5"/>
        <v>-20.353119999999997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f>E109</f>
        <v>50.142850000000003</v>
      </c>
      <c r="F108" s="35">
        <f>F109</f>
        <v>32.443280000000001</v>
      </c>
      <c r="G108" s="36">
        <v>0</v>
      </c>
      <c r="H108" s="35">
        <f t="shared" si="5"/>
        <v>-17.699570000000001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8">
        <v>50.142850000000003</v>
      </c>
      <c r="F109" s="48">
        <v>32.443280000000001</v>
      </c>
      <c r="G109" s="42">
        <f>F109/E109*100</f>
        <v>64.701707222465416</v>
      </c>
      <c r="H109" s="41">
        <f t="shared" si="5"/>
        <v>-17.699570000000001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8" t="s">
        <v>164</v>
      </c>
      <c r="C110" s="71" t="s">
        <v>165</v>
      </c>
      <c r="D110" s="35">
        <v>5.2354599999999998</v>
      </c>
      <c r="E110" s="41">
        <v>5.2354599999999998</v>
      </c>
      <c r="F110" s="35">
        <v>2.5819100000000001</v>
      </c>
      <c r="G110" s="36">
        <v>0</v>
      </c>
      <c r="H110" s="41">
        <f t="shared" si="5"/>
        <v>-2.6535499999999996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89"/>
      <c r="C111" s="90" t="s">
        <v>166</v>
      </c>
      <c r="D111" s="91">
        <f>D10+D72+D107</f>
        <v>4193271.9552100003</v>
      </c>
      <c r="E111" s="91">
        <f>E10+E72+E107</f>
        <v>2729057.4064699998</v>
      </c>
      <c r="F111" s="91">
        <f>F10+F72+F107</f>
        <v>2966342.3699100004</v>
      </c>
      <c r="G111" s="92">
        <f>F111/E111*100</f>
        <v>108.69475896246996</v>
      </c>
      <c r="H111" s="35">
        <f t="shared" si="5"/>
        <v>237284.96344000055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20.399999999999999" x14ac:dyDescent="0.35">
      <c r="B112" s="93"/>
      <c r="C112" s="94"/>
      <c r="D112" s="94"/>
      <c r="E112" s="37"/>
      <c r="F112" s="95"/>
      <c r="G112" s="95"/>
      <c r="H112" s="95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3"/>
      <c r="C113" s="94"/>
      <c r="D113" s="94"/>
      <c r="E113" s="94"/>
      <c r="F113" s="96"/>
      <c r="G113" s="96"/>
      <c r="H113" s="96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3"/>
      <c r="C116" s="94"/>
      <c r="D116" s="94"/>
      <c r="E116" s="94"/>
      <c r="F116" s="95"/>
      <c r="G116" s="95"/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3"/>
      <c r="C117" s="94"/>
      <c r="D117" s="94"/>
      <c r="E117" s="9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3"/>
      <c r="C121" s="94"/>
      <c r="D121" s="94"/>
      <c r="E121" s="94"/>
      <c r="F121" s="96"/>
      <c r="G121" s="96"/>
      <c r="H121" s="96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3"/>
      <c r="C235" s="94"/>
      <c r="D235" s="94"/>
      <c r="E235" s="94"/>
      <c r="F235" s="97"/>
      <c r="G235" s="96"/>
      <c r="H235" s="9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3"/>
      <c r="C248" s="94"/>
      <c r="D248" s="94"/>
      <c r="E248" s="94"/>
      <c r="F248" s="97"/>
      <c r="G248" s="96"/>
      <c r="H248" s="96"/>
    </row>
    <row r="249" spans="2:33" ht="15.6" x14ac:dyDescent="0.3">
      <c r="B249" s="93"/>
      <c r="C249" s="94"/>
      <c r="D249" s="94"/>
      <c r="E249" s="94"/>
      <c r="F249" s="97"/>
      <c r="G249" s="96"/>
      <c r="H249" s="96"/>
    </row>
    <row r="250" spans="2:33" ht="15.6" x14ac:dyDescent="0.3">
      <c r="B250" s="93"/>
      <c r="C250" s="94"/>
      <c r="D250" s="94"/>
      <c r="E250" s="94"/>
      <c r="F250" s="97"/>
      <c r="G250" s="96"/>
      <c r="H250" s="96"/>
    </row>
    <row r="251" spans="2:33" ht="15.6" x14ac:dyDescent="0.3">
      <c r="B251" s="93"/>
      <c r="C251" s="94"/>
      <c r="D251" s="94"/>
      <c r="E251" s="94"/>
      <c r="F251" s="97"/>
      <c r="G251" s="96"/>
      <c r="H251" s="96"/>
    </row>
    <row r="252" spans="2:33" ht="15.6" x14ac:dyDescent="0.3">
      <c r="B252" s="93"/>
      <c r="C252" s="94"/>
      <c r="D252" s="94"/>
      <c r="E252" s="94"/>
      <c r="F252" s="97"/>
      <c r="G252" s="96"/>
      <c r="H252" s="96"/>
    </row>
    <row r="253" spans="2:33" ht="15.6" x14ac:dyDescent="0.3">
      <c r="B253" s="93"/>
      <c r="C253" s="94"/>
      <c r="D253" s="94"/>
      <c r="E253" s="94"/>
      <c r="F253" s="97"/>
      <c r="G253" s="96"/>
      <c r="H253" s="96"/>
    </row>
    <row r="254" spans="2:33" ht="15.6" x14ac:dyDescent="0.3">
      <c r="B254" s="93"/>
      <c r="C254" s="94"/>
      <c r="D254" s="94"/>
      <c r="E254" s="94"/>
      <c r="F254" s="97"/>
      <c r="G254" s="96"/>
      <c r="H254" s="96"/>
    </row>
    <row r="255" spans="2:33" ht="15.6" x14ac:dyDescent="0.3">
      <c r="B255" s="93"/>
      <c r="C255" s="94"/>
      <c r="D255" s="94"/>
      <c r="E255" s="94"/>
      <c r="F255" s="97"/>
      <c r="G255" s="96"/>
      <c r="H255" s="96"/>
    </row>
    <row r="256" spans="2:33" ht="15.6" x14ac:dyDescent="0.3">
      <c r="B256" s="93"/>
      <c r="C256" s="94"/>
      <c r="D256" s="94"/>
      <c r="E256" s="94"/>
      <c r="F256" s="97"/>
      <c r="G256" s="96"/>
      <c r="H256" s="96"/>
    </row>
    <row r="257" spans="2:8" ht="15.6" x14ac:dyDescent="0.3">
      <c r="B257" s="93"/>
      <c r="C257" s="94"/>
      <c r="D257" s="94"/>
      <c r="E257" s="94"/>
      <c r="F257" s="97"/>
      <c r="G257" s="96"/>
      <c r="H257" s="96"/>
    </row>
    <row r="258" spans="2:8" ht="15.6" x14ac:dyDescent="0.3">
      <c r="B258" s="93"/>
      <c r="C258" s="94"/>
      <c r="D258" s="94"/>
      <c r="E258" s="94"/>
      <c r="F258" s="97"/>
      <c r="G258" s="96"/>
      <c r="H258" s="96"/>
    </row>
    <row r="259" spans="2:8" ht="15.6" x14ac:dyDescent="0.3">
      <c r="B259" s="93"/>
      <c r="C259" s="94"/>
      <c r="D259" s="94"/>
      <c r="E259" s="94"/>
      <c r="F259" s="97"/>
      <c r="G259" s="96"/>
      <c r="H259" s="96"/>
    </row>
    <row r="260" spans="2:8" ht="15.6" x14ac:dyDescent="0.3">
      <c r="B260" s="93"/>
      <c r="C260" s="94"/>
      <c r="D260" s="94"/>
      <c r="E260" s="94"/>
      <c r="F260" s="97"/>
      <c r="G260" s="96"/>
      <c r="H260" s="96"/>
    </row>
    <row r="261" spans="2:8" ht="15.6" x14ac:dyDescent="0.3">
      <c r="B261" s="93"/>
      <c r="C261" s="94"/>
      <c r="D261" s="94"/>
      <c r="E261" s="94"/>
      <c r="F261" s="97"/>
      <c r="G261" s="96"/>
      <c r="H261" s="96"/>
    </row>
    <row r="262" spans="2:8" ht="15.6" x14ac:dyDescent="0.3">
      <c r="B262" s="93"/>
      <c r="C262" s="94"/>
      <c r="D262" s="94"/>
      <c r="E262" s="94"/>
      <c r="F262" s="97"/>
      <c r="G262" s="96"/>
      <c r="H262" s="96"/>
    </row>
    <row r="263" spans="2:8" ht="15.6" x14ac:dyDescent="0.3">
      <c r="B263" s="93"/>
      <c r="C263" s="94"/>
      <c r="D263" s="94"/>
      <c r="E263" s="94"/>
      <c r="F263" s="97"/>
      <c r="G263" s="96"/>
      <c r="H263" s="96"/>
    </row>
    <row r="264" spans="2:8" ht="15.6" x14ac:dyDescent="0.3">
      <c r="B264" s="93"/>
      <c r="C264" s="94"/>
      <c r="D264" s="94"/>
      <c r="E264" s="94"/>
      <c r="F264" s="97"/>
      <c r="G264" s="96"/>
      <c r="H264" s="96"/>
    </row>
    <row r="265" spans="2:8" ht="15.6" x14ac:dyDescent="0.3">
      <c r="B265" s="93"/>
      <c r="C265" s="94"/>
      <c r="D265" s="94"/>
      <c r="E265" s="94"/>
      <c r="F265" s="97"/>
      <c r="G265" s="96"/>
      <c r="H265" s="96"/>
    </row>
    <row r="266" spans="2:8" ht="15.6" x14ac:dyDescent="0.3">
      <c r="B266" s="93"/>
      <c r="C266" s="94"/>
      <c r="D266" s="94"/>
      <c r="E266" s="94"/>
      <c r="F266" s="97"/>
      <c r="G266" s="96"/>
      <c r="H266" s="96"/>
    </row>
    <row r="267" spans="2:8" ht="15.6" x14ac:dyDescent="0.3">
      <c r="B267" s="93"/>
      <c r="C267" s="94"/>
      <c r="D267" s="94"/>
      <c r="E267" s="94"/>
      <c r="F267" s="97"/>
      <c r="G267" s="96"/>
      <c r="H267" s="96"/>
    </row>
    <row r="268" spans="2:8" ht="15.6" x14ac:dyDescent="0.3">
      <c r="B268" s="93"/>
      <c r="C268" s="94"/>
      <c r="D268" s="94"/>
      <c r="E268" s="94"/>
      <c r="F268" s="97"/>
      <c r="G268" s="96"/>
      <c r="H268" s="96"/>
    </row>
    <row r="269" spans="2:8" ht="15.6" x14ac:dyDescent="0.3">
      <c r="B269" s="93"/>
      <c r="C269" s="94"/>
      <c r="D269" s="94"/>
      <c r="E269" s="94"/>
      <c r="F269" s="97"/>
      <c r="G269" s="96"/>
      <c r="H269" s="96"/>
    </row>
    <row r="270" spans="2:8" ht="15.6" x14ac:dyDescent="0.3">
      <c r="B270" s="93"/>
      <c r="C270" s="94"/>
      <c r="D270" s="94"/>
      <c r="E270" s="94"/>
      <c r="F270" s="97"/>
      <c r="G270" s="96"/>
      <c r="H270" s="96"/>
    </row>
    <row r="271" spans="2:8" ht="15.6" x14ac:dyDescent="0.3">
      <c r="B271" s="93"/>
      <c r="C271" s="94"/>
      <c r="D271" s="94"/>
      <c r="E271" s="94"/>
      <c r="F271" s="97"/>
      <c r="G271" s="96"/>
      <c r="H271" s="96"/>
    </row>
    <row r="272" spans="2:8" ht="15.6" x14ac:dyDescent="0.3">
      <c r="B272" s="93"/>
      <c r="C272" s="94"/>
      <c r="D272" s="94"/>
      <c r="E272" s="94"/>
      <c r="F272" s="97"/>
      <c r="G272" s="96"/>
      <c r="H272" s="96"/>
    </row>
    <row r="273" spans="2:8" ht="15.6" x14ac:dyDescent="0.3">
      <c r="B273" s="93"/>
      <c r="C273" s="94"/>
      <c r="D273" s="94"/>
      <c r="E273" s="94"/>
      <c r="F273" s="97"/>
      <c r="G273" s="96"/>
      <c r="H273" s="96"/>
    </row>
    <row r="274" spans="2:8" ht="15.6" x14ac:dyDescent="0.3">
      <c r="B274" s="93"/>
      <c r="C274" s="94"/>
      <c r="D274" s="94"/>
      <c r="E274" s="94"/>
      <c r="F274" s="97"/>
      <c r="G274" s="96"/>
      <c r="H274" s="96"/>
    </row>
    <row r="275" spans="2:8" ht="15.6" x14ac:dyDescent="0.3">
      <c r="B275" s="93"/>
      <c r="C275" s="94"/>
      <c r="D275" s="94"/>
      <c r="E275" s="94"/>
      <c r="F275" s="97"/>
      <c r="G275" s="96"/>
      <c r="H275" s="96"/>
    </row>
    <row r="276" spans="2:8" ht="15.6" x14ac:dyDescent="0.3">
      <c r="B276" s="93"/>
      <c r="C276" s="94"/>
      <c r="D276" s="94"/>
      <c r="E276" s="94"/>
      <c r="F276" s="97"/>
      <c r="G276" s="96"/>
      <c r="H276" s="96"/>
    </row>
    <row r="277" spans="2:8" ht="15.6" x14ac:dyDescent="0.3">
      <c r="B277" s="93"/>
      <c r="C277" s="94"/>
      <c r="D277" s="94"/>
      <c r="E277" s="94"/>
      <c r="F277" s="97"/>
      <c r="G277" s="96"/>
      <c r="H277" s="96"/>
    </row>
    <row r="278" spans="2:8" ht="15.6" x14ac:dyDescent="0.3">
      <c r="B278" s="93"/>
      <c r="C278" s="94"/>
      <c r="D278" s="94"/>
      <c r="E278" s="94"/>
      <c r="F278" s="97"/>
      <c r="G278" s="96"/>
      <c r="H278" s="96"/>
    </row>
    <row r="279" spans="2:8" ht="15.6" x14ac:dyDescent="0.3">
      <c r="B279" s="93"/>
      <c r="C279" s="94"/>
      <c r="D279" s="94"/>
      <c r="E279" s="94"/>
      <c r="F279" s="97"/>
      <c r="G279" s="96"/>
      <c r="H279" s="96"/>
    </row>
    <row r="280" spans="2:8" ht="15.6" x14ac:dyDescent="0.3">
      <c r="B280" s="93"/>
      <c r="C280" s="94"/>
      <c r="D280" s="94"/>
      <c r="E280" s="94"/>
      <c r="F280" s="97"/>
      <c r="G280" s="96"/>
      <c r="H280" s="96"/>
    </row>
    <row r="281" spans="2:8" ht="15.6" x14ac:dyDescent="0.3">
      <c r="B281" s="93"/>
      <c r="C281" s="94"/>
      <c r="D281" s="94"/>
      <c r="E281" s="94"/>
      <c r="F281" s="97"/>
      <c r="G281" s="96"/>
      <c r="H281" s="96"/>
    </row>
    <row r="282" spans="2:8" ht="15.6" x14ac:dyDescent="0.3">
      <c r="B282" s="93"/>
      <c r="C282" s="94"/>
      <c r="D282" s="94"/>
      <c r="E282" s="94"/>
      <c r="F282" s="97"/>
      <c r="G282" s="96"/>
      <c r="H282" s="96"/>
    </row>
    <row r="283" spans="2:8" ht="15.6" x14ac:dyDescent="0.3">
      <c r="B283" s="93"/>
      <c r="C283" s="94"/>
      <c r="D283" s="94"/>
      <c r="E283" s="94"/>
      <c r="F283" s="97"/>
      <c r="G283" s="96"/>
      <c r="H283" s="96"/>
    </row>
    <row r="284" spans="2:8" ht="15.6" x14ac:dyDescent="0.3">
      <c r="B284" s="93"/>
      <c r="C284" s="94"/>
      <c r="D284" s="94"/>
      <c r="E284" s="94"/>
      <c r="F284" s="97"/>
      <c r="G284" s="96"/>
      <c r="H284" s="96"/>
    </row>
    <row r="285" spans="2:8" ht="15.6" x14ac:dyDescent="0.3">
      <c r="B285" s="93"/>
      <c r="C285" s="94"/>
      <c r="D285" s="94"/>
      <c r="E285" s="94"/>
      <c r="F285" s="97"/>
      <c r="G285" s="96"/>
      <c r="H285" s="96"/>
    </row>
    <row r="286" spans="2:8" ht="15.6" x14ac:dyDescent="0.3">
      <c r="B286" s="93"/>
      <c r="C286" s="94"/>
      <c r="D286" s="94"/>
      <c r="E286" s="94"/>
      <c r="F286" s="97"/>
      <c r="G286" s="96"/>
      <c r="H286" s="96"/>
    </row>
    <row r="287" spans="2:8" ht="15.6" x14ac:dyDescent="0.3">
      <c r="B287" s="93"/>
      <c r="C287" s="94"/>
      <c r="D287" s="94"/>
      <c r="E287" s="94"/>
      <c r="F287" s="97"/>
      <c r="G287" s="96"/>
      <c r="H287" s="96"/>
    </row>
    <row r="288" spans="2:8" ht="15.6" x14ac:dyDescent="0.3">
      <c r="B288" s="93"/>
      <c r="C288" s="94"/>
      <c r="D288" s="94"/>
      <c r="E288" s="94"/>
      <c r="F288" s="97"/>
      <c r="G288" s="96"/>
      <c r="H288" s="96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січень-липень2020</vt:lpstr>
      <vt:lpstr>'січень-липень2020'!Область_печати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12</cp:lastModifiedBy>
  <cp:lastPrinted>2020-08-04T11:31:07Z</cp:lastPrinted>
  <dcterms:created xsi:type="dcterms:W3CDTF">2020-03-13T14:50:00Z</dcterms:created>
  <dcterms:modified xsi:type="dcterms:W3CDTF">2020-08-04T11:39:17Z</dcterms:modified>
</cp:coreProperties>
</file>