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\Desktop\на сайт РФУ\2015\щотижневе виконання 2015\08 05 2015\"/>
    </mc:Choice>
  </mc:AlternateContent>
  <bookViews>
    <workbookView xWindow="0" yWindow="0" windowWidth="15360" windowHeight="7755"/>
  </bookViews>
  <sheets>
    <sheet name="08.05.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  <c r="F16" i="1"/>
  <c r="F17" i="1"/>
  <c r="F23" i="1"/>
  <c r="F24" i="1"/>
  <c r="F28" i="1"/>
  <c r="F29" i="1"/>
  <c r="F30" i="1"/>
  <c r="C32" i="1" l="1"/>
  <c r="G30" i="1"/>
  <c r="G29" i="1"/>
  <c r="E27" i="1"/>
  <c r="E26" i="1"/>
  <c r="E25" i="1"/>
  <c r="F25" i="1" s="1"/>
  <c r="G24" i="1"/>
  <c r="G23" i="1"/>
  <c r="E22" i="1"/>
  <c r="F22" i="1" s="1"/>
  <c r="E20" i="1"/>
  <c r="E19" i="1"/>
  <c r="E18" i="1"/>
  <c r="G17" i="1"/>
  <c r="G16" i="1"/>
  <c r="E15" i="1"/>
  <c r="F15" i="1" s="1"/>
  <c r="D15" i="1"/>
  <c r="E14" i="1"/>
  <c r="F14" i="1" s="1"/>
  <c r="D14" i="1"/>
  <c r="G12" i="1"/>
  <c r="G11" i="1"/>
  <c r="E10" i="1"/>
  <c r="F10" i="1" s="1"/>
  <c r="E9" i="1"/>
  <c r="E7" i="1"/>
  <c r="E6" i="1"/>
  <c r="D6" i="1"/>
  <c r="E5" i="1"/>
  <c r="F5" i="1" l="1"/>
  <c r="G5" i="1"/>
  <c r="G9" i="1"/>
  <c r="F9" i="1"/>
  <c r="G20" i="1"/>
  <c r="F20" i="1"/>
  <c r="D32" i="1"/>
  <c r="G26" i="1"/>
  <c r="F26" i="1"/>
  <c r="E32" i="1"/>
  <c r="F32" i="1" s="1"/>
  <c r="F6" i="1"/>
  <c r="G18" i="1"/>
  <c r="F18" i="1"/>
  <c r="G27" i="1"/>
  <c r="F27" i="1"/>
  <c r="G7" i="1"/>
  <c r="F7" i="1"/>
  <c r="G10" i="1"/>
  <c r="G22" i="1"/>
  <c r="G6" i="1"/>
  <c r="G15" i="1"/>
  <c r="G25" i="1"/>
  <c r="G14" i="1"/>
  <c r="G32" i="1" l="1"/>
</calcChain>
</file>

<file path=xl/sharedStrings.xml><?xml version="1.0" encoding="utf-8"?>
<sst xmlns="http://schemas.openxmlformats.org/spreadsheetml/2006/main" count="42" uniqueCount="42">
  <si>
    <t>Код бюджетної класифікації</t>
  </si>
  <si>
    <t>Найменування</t>
  </si>
  <si>
    <t>Голосіївський</t>
  </si>
  <si>
    <t>План січень-травень</t>
  </si>
  <si>
    <t>факт станом на</t>
  </si>
  <si>
    <t xml:space="preserve"> % виконання до річного розпису</t>
  </si>
  <si>
    <t>% виконання до плану січня-травня</t>
  </si>
  <si>
    <t>Податок та збір на доходи фізичних осіб</t>
  </si>
  <si>
    <t>11020200, 11023200</t>
  </si>
  <si>
    <t xml:space="preserve">Податок на прибуток підприємств та фінансових установ комунальної власності </t>
  </si>
  <si>
    <t>Податок на прибуток підприємств</t>
  </si>
  <si>
    <t>Збір за спеціальне використання лісових ресурсів місцевого значення та користування земельними ділянками лісового фонду</t>
  </si>
  <si>
    <t>Рентна плата за спеціальне використання води</t>
  </si>
  <si>
    <t xml:space="preserve">Рентна плата за користування надрами </t>
  </si>
  <si>
    <t>Плата за використання інших природних ресурсів</t>
  </si>
  <si>
    <t xml:space="preserve">Акцизний податок з реалізації суб'єктами господарювання роздрібної торгівлі підакцизних товарів </t>
  </si>
  <si>
    <t>Місцеві податки і збори нараховані до 1 січня 2011 року</t>
  </si>
  <si>
    <t>18010100- 18010400</t>
  </si>
  <si>
    <t>Податок на нерухоме майно</t>
  </si>
  <si>
    <t>18010500- 18010900</t>
  </si>
  <si>
    <t xml:space="preserve">Плата за землю </t>
  </si>
  <si>
    <t>18011000- 18011100</t>
  </si>
  <si>
    <t>Транспортний податок</t>
  </si>
  <si>
    <t>Збір за місця для паркування транспортних засобів</t>
  </si>
  <si>
    <t>Туристичний збір</t>
  </si>
  <si>
    <t>Збір за провадження деяких видів підприємницької діяльності</t>
  </si>
  <si>
    <t xml:space="preserve">Єдиний податок  </t>
  </si>
  <si>
    <t>Податки та збори не віднесені до інших категорій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</si>
  <si>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</si>
  <si>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</t>
  </si>
  <si>
    <t>Адміністративні штрафи та інші санкції</t>
  </si>
  <si>
    <t>Плата за надання адміністративних послуг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</si>
  <si>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</t>
  </si>
  <si>
    <t>Державне мито</t>
  </si>
  <si>
    <t xml:space="preserve">Надходження сум кредиторської та депонентської заборгованості підприємств, організацій та установ, щодо яких минув строк позовної давності </t>
  </si>
  <si>
    <t>Інші надходження</t>
  </si>
  <si>
    <t xml:space="preserve"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 </t>
  </si>
  <si>
    <t xml:space="preserve">Надходження коштів від Державного фонду дорогоцінних металів і дорогоцінного каміння  </t>
  </si>
  <si>
    <t xml:space="preserve">Разом доходів </t>
  </si>
  <si>
    <t>21080900, 21081500</t>
  </si>
  <si>
    <t>План на 2015 рік з урахуванням змін</t>
  </si>
  <si>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 станом на 08.05.2015 року                  тис.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</si>
</sst>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 Cyr"/>
      <family val="1"/>
      <charset val="204"/>
    </font>
    <font>
      <b/>
      <sz val="1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0" fontId="11" fillId="0" borderId="0"/>
  </cellStyleXfs>
  <cellXfs count="36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left" vertical="center"/>
    </xf>
    <xf numFmtId="164" fontId="5" fillId="0" borderId="1" xfId="1" applyNumberFormat="1" applyFont="1" applyFill="1" applyBorder="1" applyAlignment="1">
      <alignment horizontal="right" vertical="center" wrapText="1"/>
    </xf>
    <xf numFmtId="164" fontId="7" fillId="0" borderId="1" xfId="1" applyNumberFormat="1" applyFont="1" applyFill="1" applyBorder="1" applyAlignment="1">
      <alignment horizontal="right" vertical="center" wrapText="1"/>
    </xf>
    <xf numFmtId="165" fontId="7" fillId="0" borderId="1" xfId="1" applyNumberFormat="1" applyFont="1" applyFill="1" applyBorder="1" applyAlignment="1">
      <alignment horizontal="right" vertical="center" wrapText="1"/>
    </xf>
    <xf numFmtId="0" fontId="7" fillId="2" borderId="1" xfId="1" applyFont="1" applyFill="1" applyBorder="1" applyAlignment="1">
      <alignment horizontal="center" vertical="center" wrapText="1" shrinkToFit="1"/>
    </xf>
    <xf numFmtId="0" fontId="6" fillId="0" borderId="1" xfId="1" applyFont="1" applyBorder="1" applyAlignment="1" applyProtection="1">
      <alignment horizontal="left" vertical="center" wrapText="1"/>
    </xf>
    <xf numFmtId="0" fontId="6" fillId="2" borderId="1" xfId="1" applyFont="1" applyFill="1" applyBorder="1" applyAlignment="1" applyProtection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Border="1" applyAlignment="1">
      <alignment vertical="center" wrapText="1"/>
    </xf>
    <xf numFmtId="164" fontId="7" fillId="0" borderId="1" xfId="2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 applyProtection="1">
      <alignment vertical="center" wrapText="1"/>
    </xf>
    <xf numFmtId="164" fontId="6" fillId="0" borderId="1" xfId="3" applyNumberFormat="1" applyFont="1" applyBorder="1" applyAlignment="1" applyProtection="1">
      <alignment horizontal="left" vertical="center" wrapText="1"/>
    </xf>
    <xf numFmtId="0" fontId="6" fillId="0" borderId="1" xfId="1" applyFont="1" applyBorder="1" applyAlignment="1">
      <alignment vertical="center" wrapText="1"/>
    </xf>
    <xf numFmtId="0" fontId="6" fillId="2" borderId="1" xfId="1" applyFont="1" applyFill="1" applyBorder="1" applyAlignment="1" applyProtection="1">
      <alignment vertical="center" wrapText="1"/>
    </xf>
    <xf numFmtId="164" fontId="9" fillId="0" borderId="1" xfId="1" applyNumberFormat="1" applyFont="1" applyFill="1" applyBorder="1" applyAlignment="1">
      <alignment horizontal="right" vertical="center"/>
    </xf>
    <xf numFmtId="164" fontId="9" fillId="0" borderId="1" xfId="1" applyNumberFormat="1" applyFont="1" applyFill="1" applyBorder="1" applyAlignment="1">
      <alignment horizontal="left" vertical="center" wrapText="1"/>
    </xf>
    <xf numFmtId="0" fontId="1" fillId="0" borderId="0" xfId="1"/>
    <xf numFmtId="164" fontId="7" fillId="0" borderId="0" xfId="1" applyNumberFormat="1" applyFont="1" applyFill="1" applyBorder="1"/>
    <xf numFmtId="165" fontId="2" fillId="0" borderId="1" xfId="1" applyNumberFormat="1" applyFont="1" applyFill="1" applyBorder="1" applyAlignment="1">
      <alignment horizontal="right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/>
    <xf numFmtId="0" fontId="4" fillId="0" borderId="1" xfId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/>
    <xf numFmtId="0" fontId="2" fillId="0" borderId="3" xfId="1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horizontal="center" vertical="justify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5">
    <cellStyle name="Обычный" xfId="0" builtinId="0"/>
    <cellStyle name="Обычный 31" xfId="1"/>
    <cellStyle name="Обычный_ZV1PIV98" xfId="3"/>
    <cellStyle name="Обычный_фактичні щоденні надходження район_січень-червень 2014" xfId="4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34" zoomScale="73" zoomScaleNormal="73" workbookViewId="0">
      <selection activeCell="K8" sqref="K8"/>
    </sheetView>
  </sheetViews>
  <sheetFormatPr defaultRowHeight="15" x14ac:dyDescent="0.25"/>
  <cols>
    <col min="1" max="1" width="14.140625" customWidth="1"/>
    <col min="2" max="2" width="54.5703125" bestFit="1" customWidth="1"/>
    <col min="3" max="3" width="19" customWidth="1"/>
    <col min="4" max="4" width="17.85546875" customWidth="1"/>
    <col min="5" max="5" width="16.85546875" customWidth="1"/>
    <col min="6" max="6" width="12.140625" customWidth="1"/>
    <col min="7" max="7" width="14" customWidth="1"/>
  </cols>
  <sheetData>
    <row r="1" spans="1:9" ht="45.75" customHeight="1" x14ac:dyDescent="0.3">
      <c r="A1" s="33" t="s">
        <v>41</v>
      </c>
      <c r="B1" s="34"/>
      <c r="C1" s="34"/>
      <c r="D1" s="34"/>
      <c r="E1" s="34"/>
      <c r="F1" s="34"/>
      <c r="G1" s="35"/>
      <c r="H1" s="30"/>
      <c r="I1" s="31"/>
    </row>
    <row r="2" spans="1:9" ht="20.25" x14ac:dyDescent="0.25">
      <c r="A2" s="23" t="s">
        <v>0</v>
      </c>
      <c r="B2" s="25" t="s">
        <v>1</v>
      </c>
      <c r="C2" s="32" t="s">
        <v>2</v>
      </c>
      <c r="D2" s="32"/>
      <c r="E2" s="32"/>
      <c r="F2" s="32"/>
      <c r="G2" s="32"/>
    </row>
    <row r="3" spans="1:9" x14ac:dyDescent="0.25">
      <c r="A3" s="23"/>
      <c r="B3" s="25"/>
      <c r="C3" s="27" t="s">
        <v>40</v>
      </c>
      <c r="D3" s="27" t="s">
        <v>3</v>
      </c>
      <c r="E3" s="1" t="s">
        <v>4</v>
      </c>
      <c r="F3" s="29" t="s">
        <v>5</v>
      </c>
      <c r="G3" s="29" t="s">
        <v>6</v>
      </c>
    </row>
    <row r="4" spans="1:9" ht="41.25" customHeight="1" x14ac:dyDescent="0.25">
      <c r="A4" s="24"/>
      <c r="B4" s="26"/>
      <c r="C4" s="27"/>
      <c r="D4" s="28"/>
      <c r="E4" s="2">
        <v>42132</v>
      </c>
      <c r="F4" s="29"/>
      <c r="G4" s="29"/>
    </row>
    <row r="5" spans="1:9" ht="20.25" x14ac:dyDescent="0.25">
      <c r="A5" s="3">
        <v>11010000</v>
      </c>
      <c r="B5" s="4" t="s">
        <v>7</v>
      </c>
      <c r="C5" s="5">
        <v>704381.4</v>
      </c>
      <c r="D5" s="5">
        <v>301600</v>
      </c>
      <c r="E5" s="6">
        <f>646464.41609+14150.54576+45480.53557+5863.68117+0.51891-387698.64971-8490.32746-27288.32132-3518.20872-0.31134</f>
        <v>284963.87894999987</v>
      </c>
      <c r="F5" s="7">
        <f>E5/C5</f>
        <v>0.40455906267541969</v>
      </c>
      <c r="G5" s="7">
        <f>E5/D5</f>
        <v>0.94484044744694917</v>
      </c>
    </row>
    <row r="6" spans="1:9" ht="60.75" x14ac:dyDescent="0.25">
      <c r="A6" s="8" t="s">
        <v>8</v>
      </c>
      <c r="B6" s="9" t="s">
        <v>9</v>
      </c>
      <c r="C6" s="5">
        <v>959.5</v>
      </c>
      <c r="D6" s="5">
        <f>201.4+194</f>
        <v>395.4</v>
      </c>
      <c r="E6" s="6">
        <f>97.693+118.689+2.628+181.46366</f>
        <v>400.47366</v>
      </c>
      <c r="F6" s="7">
        <f t="shared" ref="F6:F32" si="0">E6/C6</f>
        <v>0.41737744658676396</v>
      </c>
      <c r="G6" s="7">
        <f t="shared" ref="G6:G32" si="1">E6/D6</f>
        <v>1.0128317147192716</v>
      </c>
    </row>
    <row r="7" spans="1:9" ht="20.25" x14ac:dyDescent="0.25">
      <c r="A7" s="8">
        <v>11020000</v>
      </c>
      <c r="B7" s="4" t="s">
        <v>10</v>
      </c>
      <c r="C7" s="6">
        <v>64925.5</v>
      </c>
      <c r="D7" s="6">
        <v>59893.5</v>
      </c>
      <c r="E7" s="6">
        <f>184075.2913+52941.40745+7293.25034+19112.8697+1214.6529+147987.94773+1809.74212+135440.87569+3731.635+43502.10826+25450.37253+0.18041+77772.80286+613.828-165667.76216-47647.26661-6563.92531-17201.58272-1093.1876-133189.15285-1628.76791-121896.78812-3358.4715-39151.89743-22905.3352799999-0.16237-69995.52253-552.4452</f>
        <v>70094.696700000059</v>
      </c>
      <c r="F7" s="7">
        <f t="shared" si="0"/>
        <v>1.07961735681666</v>
      </c>
      <c r="G7" s="7">
        <f t="shared" si="1"/>
        <v>1.1703222670239686</v>
      </c>
    </row>
    <row r="8" spans="1:9" ht="75" x14ac:dyDescent="0.25">
      <c r="A8" s="3">
        <v>13010200</v>
      </c>
      <c r="B8" s="10" t="s">
        <v>11</v>
      </c>
      <c r="C8" s="5"/>
      <c r="D8" s="5"/>
      <c r="E8" s="6">
        <v>12.844530000000001</v>
      </c>
      <c r="F8" s="7">
        <v>0</v>
      </c>
      <c r="G8" s="7">
        <v>0</v>
      </c>
    </row>
    <row r="9" spans="1:9" ht="37.5" x14ac:dyDescent="0.25">
      <c r="A9" s="3">
        <v>13020000</v>
      </c>
      <c r="B9" s="10" t="s">
        <v>12</v>
      </c>
      <c r="C9" s="5">
        <v>6555.9</v>
      </c>
      <c r="D9" s="5">
        <v>2460.1</v>
      </c>
      <c r="E9" s="6">
        <f>6395.28689+0.91706+0.84158-3197.64352-0.45853-0.42079+0.03218</f>
        <v>3198.5548700000004</v>
      </c>
      <c r="F9" s="7">
        <f t="shared" si="0"/>
        <v>0.48788951478820614</v>
      </c>
      <c r="G9" s="7">
        <f t="shared" si="1"/>
        <v>1.3001727043616116</v>
      </c>
    </row>
    <row r="10" spans="1:9" ht="20.25" x14ac:dyDescent="0.25">
      <c r="A10" s="11">
        <v>13030000</v>
      </c>
      <c r="B10" s="10" t="s">
        <v>13</v>
      </c>
      <c r="C10" s="6">
        <v>1070.8</v>
      </c>
      <c r="D10" s="6">
        <v>727.1</v>
      </c>
      <c r="E10" s="6">
        <f>145.12193-108.8414+0.96222</f>
        <v>37.242750000000001</v>
      </c>
      <c r="F10" s="7">
        <f t="shared" si="0"/>
        <v>3.4780304445274565E-2</v>
      </c>
      <c r="G10" s="7">
        <f t="shared" si="1"/>
        <v>5.1220946224728371E-2</v>
      </c>
    </row>
    <row r="11" spans="1:9" ht="37.5" x14ac:dyDescent="0.25">
      <c r="A11" s="11">
        <v>13070000</v>
      </c>
      <c r="B11" s="10" t="s">
        <v>14</v>
      </c>
      <c r="C11" s="6">
        <v>0.2</v>
      </c>
      <c r="D11" s="6">
        <v>0.2</v>
      </c>
      <c r="E11" s="6">
        <v>0.28211000000000003</v>
      </c>
      <c r="F11" s="7">
        <f t="shared" si="0"/>
        <v>1.41055</v>
      </c>
      <c r="G11" s="7">
        <f t="shared" si="1"/>
        <v>1.41055</v>
      </c>
    </row>
    <row r="12" spans="1:9" ht="56.25" x14ac:dyDescent="0.25">
      <c r="A12" s="8">
        <v>14040001</v>
      </c>
      <c r="B12" s="10" t="s">
        <v>15</v>
      </c>
      <c r="C12" s="6">
        <v>89700</v>
      </c>
      <c r="D12" s="6">
        <v>34300</v>
      </c>
      <c r="E12" s="6">
        <v>32413.661390000001</v>
      </c>
      <c r="F12" s="7">
        <f t="shared" si="0"/>
        <v>0.3613563142697882</v>
      </c>
      <c r="G12" s="7">
        <f t="shared" si="1"/>
        <v>0.94500470524781344</v>
      </c>
    </row>
    <row r="13" spans="1:9" ht="37.5" x14ac:dyDescent="0.25">
      <c r="A13" s="8">
        <v>16010000</v>
      </c>
      <c r="B13" s="10" t="s">
        <v>16</v>
      </c>
      <c r="C13" s="6"/>
      <c r="D13" s="6"/>
      <c r="E13" s="6">
        <v>9.6140000000000003E-2</v>
      </c>
      <c r="F13" s="7">
        <v>0</v>
      </c>
      <c r="G13" s="7">
        <v>0</v>
      </c>
    </row>
    <row r="14" spans="1:9" ht="40.5" x14ac:dyDescent="0.25">
      <c r="A14" s="8" t="s">
        <v>17</v>
      </c>
      <c r="B14" s="12" t="s">
        <v>18</v>
      </c>
      <c r="C14" s="6">
        <v>11371</v>
      </c>
      <c r="D14" s="6">
        <f>1951+8105</f>
        <v>10056</v>
      </c>
      <c r="E14" s="6">
        <f>940.1199-1.23821+11.21681+7090.14902</f>
        <v>8040.2475199999999</v>
      </c>
      <c r="F14" s="7">
        <f t="shared" si="0"/>
        <v>0.707083591592648</v>
      </c>
      <c r="G14" s="7">
        <f t="shared" si="1"/>
        <v>0.7995472871917263</v>
      </c>
    </row>
    <row r="15" spans="1:9" ht="40.5" x14ac:dyDescent="0.25">
      <c r="A15" s="8" t="s">
        <v>19</v>
      </c>
      <c r="B15" s="12" t="s">
        <v>20</v>
      </c>
      <c r="C15" s="6">
        <v>360978.2</v>
      </c>
      <c r="D15" s="6">
        <f>42022+97550+1295+733</f>
        <v>141600</v>
      </c>
      <c r="E15" s="13">
        <f>33992.6235+79508.27029+954.95652+558.87051</f>
        <v>115014.72082</v>
      </c>
      <c r="F15" s="7">
        <f t="shared" si="0"/>
        <v>0.31861957542034391</v>
      </c>
      <c r="G15" s="7">
        <f t="shared" si="1"/>
        <v>0.81225085324858759</v>
      </c>
    </row>
    <row r="16" spans="1:9" ht="40.5" x14ac:dyDescent="0.25">
      <c r="A16" s="8" t="s">
        <v>21</v>
      </c>
      <c r="B16" s="14" t="s">
        <v>22</v>
      </c>
      <c r="C16" s="6">
        <v>8401</v>
      </c>
      <c r="D16" s="6">
        <v>2754</v>
      </c>
      <c r="E16" s="6">
        <v>1713.8185100000001</v>
      </c>
      <c r="F16" s="7">
        <f t="shared" si="0"/>
        <v>0.20400172717533627</v>
      </c>
      <c r="G16" s="7">
        <f t="shared" si="1"/>
        <v>0.62230156499636891</v>
      </c>
    </row>
    <row r="17" spans="1:7" ht="37.5" x14ac:dyDescent="0.25">
      <c r="A17" s="11">
        <v>18020000</v>
      </c>
      <c r="B17" s="12" t="s">
        <v>23</v>
      </c>
      <c r="C17" s="6">
        <v>4098.6000000000004</v>
      </c>
      <c r="D17" s="6">
        <v>990</v>
      </c>
      <c r="E17" s="6">
        <v>432.36927000000003</v>
      </c>
      <c r="F17" s="7">
        <f t="shared" si="0"/>
        <v>0.1054919411506368</v>
      </c>
      <c r="G17" s="7">
        <f t="shared" si="1"/>
        <v>0.43673663636363641</v>
      </c>
    </row>
    <row r="18" spans="1:7" ht="20.25" x14ac:dyDescent="0.25">
      <c r="A18" s="11">
        <v>18030000</v>
      </c>
      <c r="B18" s="12" t="s">
        <v>24</v>
      </c>
      <c r="C18" s="6">
        <v>540.20000000000005</v>
      </c>
      <c r="D18" s="6">
        <v>131.19999999999999</v>
      </c>
      <c r="E18" s="6">
        <f>155.6577+18.44142</f>
        <v>174.09912</v>
      </c>
      <c r="F18" s="7">
        <f t="shared" si="0"/>
        <v>0.32228641243983708</v>
      </c>
      <c r="G18" s="7">
        <f t="shared" si="1"/>
        <v>1.326975</v>
      </c>
    </row>
    <row r="19" spans="1:7" ht="37.5" x14ac:dyDescent="0.25">
      <c r="A19" s="11">
        <v>18040000</v>
      </c>
      <c r="B19" s="12" t="s">
        <v>25</v>
      </c>
      <c r="C19" s="6"/>
      <c r="D19" s="6"/>
      <c r="E19" s="6">
        <f>-2.62866+4.95965+0.487+8.31745-7.81899-7.48747+0.061+2.65833</f>
        <v>-1.4516900000000015</v>
      </c>
      <c r="F19" s="7">
        <v>0</v>
      </c>
      <c r="G19" s="7">
        <v>0</v>
      </c>
    </row>
    <row r="20" spans="1:7" ht="19.5" customHeight="1" x14ac:dyDescent="0.25">
      <c r="A20" s="11">
        <v>18050000</v>
      </c>
      <c r="B20" s="15" t="s">
        <v>26</v>
      </c>
      <c r="C20" s="6">
        <v>121544.9</v>
      </c>
      <c r="D20" s="6">
        <v>68938.399999999994</v>
      </c>
      <c r="E20" s="6">
        <f>8.56655+23206.62656+42170.7062</f>
        <v>65385.899310000001</v>
      </c>
      <c r="F20" s="7">
        <f t="shared" si="0"/>
        <v>0.53795674939878191</v>
      </c>
      <c r="G20" s="7">
        <f t="shared" si="1"/>
        <v>0.94846847780047128</v>
      </c>
    </row>
    <row r="21" spans="1:7" ht="37.5" x14ac:dyDescent="0.25">
      <c r="A21" s="11">
        <v>19090000</v>
      </c>
      <c r="B21" s="15" t="s">
        <v>27</v>
      </c>
      <c r="C21" s="6"/>
      <c r="D21" s="6"/>
      <c r="E21" s="6">
        <v>0</v>
      </c>
      <c r="F21" s="7">
        <v>0</v>
      </c>
      <c r="G21" s="7">
        <v>0</v>
      </c>
    </row>
    <row r="22" spans="1:7" ht="75" x14ac:dyDescent="0.25">
      <c r="A22" s="11">
        <v>21010300</v>
      </c>
      <c r="B22" s="16" t="s">
        <v>28</v>
      </c>
      <c r="C22" s="6">
        <v>1277.3</v>
      </c>
      <c r="D22" s="6">
        <v>371.6</v>
      </c>
      <c r="E22" s="6">
        <f>808.689+52.591</f>
        <v>861.28</v>
      </c>
      <c r="F22" s="7">
        <f t="shared" si="0"/>
        <v>0.67429734596414315</v>
      </c>
      <c r="G22" s="7">
        <f t="shared" si="1"/>
        <v>2.317761033369214</v>
      </c>
    </row>
    <row r="23" spans="1:7" ht="112.5" x14ac:dyDescent="0.25">
      <c r="A23" s="11" t="s">
        <v>39</v>
      </c>
      <c r="B23" s="15" t="s">
        <v>29</v>
      </c>
      <c r="C23" s="6">
        <v>6.2</v>
      </c>
      <c r="D23" s="6">
        <v>2</v>
      </c>
      <c r="E23" s="6">
        <v>17.486999999999998</v>
      </c>
      <c r="F23" s="7">
        <f t="shared" si="0"/>
        <v>2.8204838709677418</v>
      </c>
      <c r="G23" s="7">
        <f t="shared" si="1"/>
        <v>8.7434999999999992</v>
      </c>
    </row>
    <row r="24" spans="1:7" ht="20.25" x14ac:dyDescent="0.25">
      <c r="A24" s="11">
        <v>21081100</v>
      </c>
      <c r="B24" s="17" t="s">
        <v>30</v>
      </c>
      <c r="C24" s="6">
        <v>622.79999999999995</v>
      </c>
      <c r="D24" s="6">
        <v>242</v>
      </c>
      <c r="E24" s="6">
        <v>125.89669000000001</v>
      </c>
      <c r="F24" s="7">
        <f t="shared" si="0"/>
        <v>0.20214625883108545</v>
      </c>
      <c r="G24" s="7">
        <f t="shared" si="1"/>
        <v>0.52023425619834718</v>
      </c>
    </row>
    <row r="25" spans="1:7" ht="20.25" x14ac:dyDescent="0.25">
      <c r="A25" s="11">
        <v>22010000</v>
      </c>
      <c r="B25" s="15" t="s">
        <v>31</v>
      </c>
      <c r="C25" s="6">
        <v>10982.6</v>
      </c>
      <c r="D25" s="6">
        <v>4518.2</v>
      </c>
      <c r="E25" s="6">
        <f>2701.34255+18.953+2965.86164+0.78+3.9+1001.235+298.10326</f>
        <v>6990.1754499999988</v>
      </c>
      <c r="F25" s="7">
        <f t="shared" si="0"/>
        <v>0.63647728679911852</v>
      </c>
      <c r="G25" s="7">
        <f t="shared" si="1"/>
        <v>1.5471151011464741</v>
      </c>
    </row>
    <row r="26" spans="1:7" ht="75" x14ac:dyDescent="0.25">
      <c r="A26" s="11">
        <v>22080400</v>
      </c>
      <c r="B26" s="12" t="s">
        <v>32</v>
      </c>
      <c r="C26" s="6">
        <v>4496.8</v>
      </c>
      <c r="D26" s="6">
        <v>1580</v>
      </c>
      <c r="E26" s="6">
        <f>1514.76673+204.27653</f>
        <v>1719.0432600000001</v>
      </c>
      <c r="F26" s="7">
        <f t="shared" si="0"/>
        <v>0.382281457925636</v>
      </c>
      <c r="G26" s="7">
        <f t="shared" si="1"/>
        <v>1.0880020632911394</v>
      </c>
    </row>
    <row r="27" spans="1:7" ht="20.25" x14ac:dyDescent="0.25">
      <c r="A27" s="11">
        <v>22090000</v>
      </c>
      <c r="B27" s="17" t="s">
        <v>33</v>
      </c>
      <c r="C27" s="6">
        <v>601.79999999999995</v>
      </c>
      <c r="D27" s="6">
        <v>152.1</v>
      </c>
      <c r="E27" s="6">
        <f>134.19257+731.93538+236.80519+17.25427</f>
        <v>1120.18741</v>
      </c>
      <c r="F27" s="7">
        <f t="shared" si="0"/>
        <v>1.8613948321701563</v>
      </c>
      <c r="G27" s="7">
        <f t="shared" si="1"/>
        <v>7.3648087442472061</v>
      </c>
    </row>
    <row r="28" spans="1:7" ht="75" x14ac:dyDescent="0.25">
      <c r="A28" s="11">
        <v>24030000</v>
      </c>
      <c r="B28" s="15" t="s">
        <v>34</v>
      </c>
      <c r="C28" s="6">
        <v>20</v>
      </c>
      <c r="D28" s="6">
        <v>0</v>
      </c>
      <c r="E28" s="6">
        <v>0</v>
      </c>
      <c r="F28" s="7">
        <f t="shared" si="0"/>
        <v>0</v>
      </c>
      <c r="G28" s="7">
        <v>0</v>
      </c>
    </row>
    <row r="29" spans="1:7" ht="20.25" x14ac:dyDescent="0.25">
      <c r="A29" s="11">
        <v>24060300</v>
      </c>
      <c r="B29" s="17" t="s">
        <v>35</v>
      </c>
      <c r="C29" s="6">
        <v>142.30000000000001</v>
      </c>
      <c r="D29" s="6">
        <v>57.6</v>
      </c>
      <c r="E29" s="6">
        <v>57.658790000000003</v>
      </c>
      <c r="F29" s="7">
        <f t="shared" si="0"/>
        <v>0.40519177793394234</v>
      </c>
      <c r="G29" s="7">
        <f t="shared" si="1"/>
        <v>1.0010206597222222</v>
      </c>
    </row>
    <row r="30" spans="1:7" ht="112.5" x14ac:dyDescent="0.25">
      <c r="A30" s="11">
        <v>31010200</v>
      </c>
      <c r="B30" s="12" t="s">
        <v>36</v>
      </c>
      <c r="C30" s="6">
        <v>48.4</v>
      </c>
      <c r="D30" s="6">
        <v>23</v>
      </c>
      <c r="E30" s="6">
        <v>13.117799999999999</v>
      </c>
      <c r="F30" s="7">
        <f t="shared" si="0"/>
        <v>0.27102892561983472</v>
      </c>
      <c r="G30" s="7">
        <f t="shared" si="1"/>
        <v>0.57033913043478257</v>
      </c>
    </row>
    <row r="31" spans="1:7" ht="56.25" x14ac:dyDescent="0.25">
      <c r="A31" s="11">
        <v>31020000</v>
      </c>
      <c r="B31" s="12" t="s">
        <v>37</v>
      </c>
      <c r="C31" s="6">
        <v>0</v>
      </c>
      <c r="D31" s="6">
        <v>0</v>
      </c>
      <c r="E31" s="6">
        <v>0</v>
      </c>
      <c r="F31" s="7">
        <v>0</v>
      </c>
      <c r="G31" s="7">
        <v>0</v>
      </c>
    </row>
    <row r="32" spans="1:7" ht="22.5" x14ac:dyDescent="0.25">
      <c r="A32" s="18"/>
      <c r="B32" s="19" t="s">
        <v>38</v>
      </c>
      <c r="C32" s="18">
        <f>SUM(C5:C31)</f>
        <v>1392725.4000000001</v>
      </c>
      <c r="D32" s="18">
        <f t="shared" ref="D32:E32" si="2">SUM(D5:D31)</f>
        <v>630792.39999999991</v>
      </c>
      <c r="E32" s="18">
        <f t="shared" si="2"/>
        <v>592786.28035999974</v>
      </c>
      <c r="F32" s="22">
        <f t="shared" si="0"/>
        <v>0.42563040809049629</v>
      </c>
      <c r="G32" s="22">
        <f t="shared" si="1"/>
        <v>0.93974860882914857</v>
      </c>
    </row>
    <row r="33" spans="1:7" ht="20.25" x14ac:dyDescent="0.3">
      <c r="A33" s="20"/>
      <c r="B33" s="20"/>
      <c r="C33" s="20"/>
      <c r="D33" s="20"/>
      <c r="E33" s="21"/>
      <c r="F33" s="21"/>
      <c r="G33" s="21"/>
    </row>
  </sheetData>
  <mergeCells count="8">
    <mergeCell ref="A1:G1"/>
    <mergeCell ref="A2:A4"/>
    <mergeCell ref="B2:B4"/>
    <mergeCell ref="C2:G2"/>
    <mergeCell ref="C3:C4"/>
    <mergeCell ref="D3:D4"/>
    <mergeCell ref="F3:F4"/>
    <mergeCell ref="G3:G4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08.05.15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10</cp:lastModifiedBy>
  <cp:lastPrinted>2015-05-12T11:43:05Z</cp:lastPrinted>
  <dcterms:created xsi:type="dcterms:W3CDTF">2015-05-12T11:25:28Z</dcterms:created>
  <dcterms:modified xsi:type="dcterms:W3CDTF">2015-05-12T12:34:36Z</dcterms:modified>
</cp:coreProperties>
</file>