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7680" activeTab="0"/>
  </bookViews>
  <sheets>
    <sheet name="порівняння січня 2015 з 2014-1" sheetId="1" r:id="rId1"/>
  </sheets>
  <definedNames>
    <definedName name="_xlnm.Print_Area" localSheetId="0">'порівняння січня 2015 з 2014-1'!$A$1:$J$105</definedName>
  </definedNames>
  <calcPr fullCalcOnLoad="1"/>
</workbook>
</file>

<file path=xl/sharedStrings.xml><?xml version="1.0" encoding="utf-8"?>
<sst xmlns="http://schemas.openxmlformats.org/spreadsheetml/2006/main" count="242" uniqueCount="143">
  <si>
    <t>Код</t>
  </si>
  <si>
    <t>Найменування доходів згідно із бюджетною класифікацією</t>
  </si>
  <si>
    <t>Темп росту, %</t>
  </si>
  <si>
    <t>10000000</t>
  </si>
  <si>
    <t>Податкові надходження</t>
  </si>
  <si>
    <t xml:space="preserve">  11000000</t>
  </si>
  <si>
    <t>Податки на доходи, податки на прибуток, податки на збільшення ринкової вартості</t>
  </si>
  <si>
    <t xml:space="preserve">  11010000</t>
  </si>
  <si>
    <t>Податок на доходи фізичних осіб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</si>
  <si>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</si>
  <si>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</si>
  <si>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Екологічний податок</t>
  </si>
  <si>
    <t xml:space="preserve">  12000000</t>
  </si>
  <si>
    <t>Податки на власність</t>
  </si>
  <si>
    <t xml:space="preserve"> </t>
  </si>
  <si>
    <t xml:space="preserve">  12020000</t>
  </si>
  <si>
    <t>Збір за першу реєстрацію транспортного засобу</t>
  </si>
  <si>
    <t xml:space="preserve">  13000000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</si>
  <si>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</si>
  <si>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</si>
  <si>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</si>
  <si>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13020100</t>
  </si>
  <si>
    <t>Збір за спеціальне водокористування  державного значення (50%)</t>
  </si>
  <si>
    <t>13020200</t>
  </si>
  <si>
    <t>Збір за спеціальне використання води місцевого значення</t>
  </si>
  <si>
    <t>13020300</t>
  </si>
  <si>
    <t>збір за спецвикористання води для потреб гідроенергетики</t>
  </si>
  <si>
    <t>13020400</t>
  </si>
  <si>
    <t>Надходження збору за спецвикористання води від підприємств ЖКГ</t>
  </si>
  <si>
    <t>13020401</t>
  </si>
  <si>
    <t>Надходження збору за спецвикористання водивід підприємств ЖКГ</t>
  </si>
  <si>
    <t>13020600</t>
  </si>
  <si>
    <t xml:space="preserve">збір за спецвикористання води в частині використання повержневих вод для потреб водного транспорту </t>
  </si>
  <si>
    <t>Плата за користування надрами</t>
  </si>
  <si>
    <t>13030100</t>
  </si>
  <si>
    <t xml:space="preserve"> Плата за користування надрами для видобудування корисних копалин державного значення (50%)</t>
  </si>
  <si>
    <t xml:space="preserve"> Плата за користування надрами для видобудування корисних копалин місцевого значення (100%)</t>
  </si>
  <si>
    <t>13030600</t>
  </si>
  <si>
    <t>Плата за користування надрами в цілях, не пов'язаних з видобуванням корисних копалин</t>
  </si>
  <si>
    <t>Плата за землю</t>
  </si>
  <si>
    <t>Плата за використання інших природних ресурсів</t>
  </si>
  <si>
    <t>Місцеві податки і збори, нараховані до 01.01.11</t>
  </si>
  <si>
    <t>Місцеві податки і збори</t>
  </si>
  <si>
    <t>Збір за місця за паркування транспортних засобів</t>
  </si>
  <si>
    <t>Туристичний збір</t>
  </si>
  <si>
    <t>Збір за впровадження деяких видів підприємницької діяльності</t>
  </si>
  <si>
    <t>Інші податки та збори</t>
  </si>
  <si>
    <t>Фіксований сільськогосподарський податок </t>
  </si>
  <si>
    <t>20000000</t>
  </si>
  <si>
    <t>Неподаткові надходження</t>
  </si>
  <si>
    <t xml:space="preserve">  21000000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</si>
  <si>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</si>
  <si>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</si>
  <si>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21010300</t>
  </si>
  <si>
    <t>Частина чистого прибутку (доходу) комунальних унітарних підприємств та їх об'єднань, що вилучається до бюджету</t>
  </si>
  <si>
    <t xml:space="preserve">  21010800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</si>
  <si>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</si>
  <si>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Плата за розміщення тимчасово вільних 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</si>
  <si>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</si>
  <si>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</si>
  <si>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</si>
  <si>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 xml:space="preserve">  21110000</t>
  </si>
  <si>
    <t>Надходження коштів від відшкодування втрат сільськогосподарського і лісогосподарського виробництва</t>
  </si>
  <si>
    <t xml:space="preserve">  22000000</t>
  </si>
  <si>
    <t>Адміністративні збори та платежі, доходи від некомерційної господарської діяльності</t>
  </si>
  <si>
    <t>Плата за ліцензії</t>
  </si>
  <si>
    <t>22010200</t>
  </si>
  <si>
    <t>Плата за видачу ліцензій на певні види господарської діяльності та сертифікати</t>
  </si>
  <si>
    <t>22010300</t>
  </si>
  <si>
    <t>Реєстраційний збір за провадження державної реєстрації юридичних осіб та фізичних осіб-підприємців</t>
  </si>
  <si>
    <t>22010500</t>
  </si>
  <si>
    <t>Плата за ліцензії на виробництво спмрту етилового, коньячного і плодового, алкогольних 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</si>
  <si>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</si>
  <si>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і плодового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</si>
  <si>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</si>
  <si>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</si>
  <si>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</si>
  <si>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>Плата за державну реєстрацію (крім реєстраційного збору за проведення державної реєстрації юридичних та фізичних осіб-підприємців)</t>
  </si>
  <si>
    <t>22011000</t>
  </si>
  <si>
    <t>Плата за ліцензії на право оптової торгівлі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</si>
  <si>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</si>
  <si>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</si>
  <si>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</si>
  <si>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</si>
  <si>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Плата за утримання дітей у школах-інтернатах </t>
  </si>
  <si>
    <t xml:space="preserve">  22080000</t>
  </si>
  <si>
    <t>Надходження від орендної плати за користування цілісними майновим комплексом та іншим державним майном</t>
  </si>
  <si>
    <t xml:space="preserve">  22080400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</si>
  <si>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</si>
  <si>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</si>
  <si>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 xml:space="preserve">  24000000</t>
  </si>
  <si>
    <t>Інші неподаткові надходження</t>
  </si>
  <si>
    <t xml:space="preserve">  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</si>
  <si>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</si>
  <si>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</si>
  <si>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Відсотки за користування довгостроковим кредитом, що надається з місцевих бюджетів молодим сімям та одиноким молодим громадянам на будівництво (реконструкцію) та придбання житла</t>
  </si>
  <si>
    <t xml:space="preserve">  25000000</t>
  </si>
  <si>
    <t>Власні надходження бюджетних установ</t>
  </si>
  <si>
    <t>* органи виконавчої влади в м.Києві</t>
  </si>
  <si>
    <t>* органи місцевого самоврядування в м.Києві</t>
  </si>
  <si>
    <t>* установи освіти</t>
  </si>
  <si>
    <t>* установи культури</t>
  </si>
  <si>
    <t>* установи фізичної культури та спорту</t>
  </si>
  <si>
    <t>* установи охорони здоров’я</t>
  </si>
  <si>
    <t>* установи соціального захисту</t>
  </si>
  <si>
    <t>30000000</t>
  </si>
  <si>
    <t>Доходи від операцій з капіталом</t>
  </si>
  <si>
    <t xml:space="preserve">  31000000</t>
  </si>
  <si>
    <t>Надходження від продажу основного капіталу</t>
  </si>
  <si>
    <t xml:space="preserve">  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</si>
  <si>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</si>
  <si>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  33000000</t>
  </si>
  <si>
    <t>Надходження від продажу землі і нематеріальних активів</t>
  </si>
  <si>
    <t xml:space="preserve">  33010000</t>
  </si>
  <si>
    <t>Надходження від продажу землі</t>
  </si>
  <si>
    <t>50000000</t>
  </si>
  <si>
    <t>Цільові фонди</t>
  </si>
  <si>
    <t xml:space="preserve">  50100000</t>
  </si>
  <si>
    <t>Інші фонди</t>
  </si>
  <si>
    <t xml:space="preserve">  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</si>
  <si>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</si>
  <si>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50110001</t>
  </si>
  <si>
    <t>Пайові кошти інвесторів (забудовників) на розвиток інженерно-транспортної та соціальної інфраструктури, та кошти, що сплачуються в порядку компенсації за інженерну підготовку території</t>
  </si>
  <si>
    <t xml:space="preserve"> Кошти, що надходять відповідно до умов інвестиційних угод та аукціонів</t>
  </si>
  <si>
    <t>Кошти від продажу загальної площі жилих будинків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</si>
  <si>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</si>
  <si>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 xml:space="preserve">Кошти, отримані від будівництва житла і які спрямовуються на розвиток житлового будівництва </t>
  </si>
  <si>
    <t>Кошти відновної вартості зелених насаджень, що підлягають видаленню на території міста Києва</t>
  </si>
  <si>
    <t>Надходження коштів від Державного фонду дорогоцінних металів і дорогоцінного каміння</t>
  </si>
  <si>
    <t>Разом доходів :</t>
  </si>
  <si>
    <t>Спеціальний фонд</t>
  </si>
  <si>
    <t>кошти пайової участі(внеску)власників тимчасових споруд(малих архітектурних форм)в утриманні об'єктів благоустрою м.Києва</t>
  </si>
  <si>
    <t>Перший кошик</t>
  </si>
  <si>
    <t>Другий кошик</t>
  </si>
  <si>
    <t>Індикативні показники по доходах загального фонду бюджету на 2015 рік</t>
  </si>
  <si>
    <t>Фактичні надходження за  січень 2015 року</t>
  </si>
  <si>
    <t>% виконання до плану 2015 року</t>
  </si>
  <si>
    <t>Фактичні надходження за січень 2014 року</t>
  </si>
  <si>
    <t>% виконання до  плану 2014 року</t>
  </si>
  <si>
    <t>Відхилення фактичних надходжень січня 2015 року від фактичних надходжень січня 2014 року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</si>
  <si>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січень 2015 року в порівнянні з січнем 2014 року</t>
  </si>
  <si>
    <r>
      <t xml:space="preserve">13050000 </t>
    </r>
    <r>
      <rPr>
        <b/>
        <i/>
        <sz val="12"/>
        <rFont val="Arial"/>
        <family val="2"/>
      </rPr>
      <t>(18010500,18010600,18010700,180109)</t>
    </r>
  </si>
  <si>
    <t>Індикативні показники по доходах загального фонду бюджету на 2014 рік (з урахуванням змін)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</si>
</sst>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4"/>
      <name val="Arial Cyr"/>
      <family val="0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2"/>
      <name val="Times New Roman Cyr"/>
      <family val="1"/>
    </font>
    <font>
      <sz val="14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right" wrapText="1"/>
    </xf>
    <xf numFmtId="4" fontId="2" fillId="0" borderId="15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4" fontId="7" fillId="0" borderId="17" xfId="0" applyNumberFormat="1" applyFont="1" applyFill="1" applyBorder="1" applyAlignment="1">
      <alignment horizontal="right" wrapText="1"/>
    </xf>
    <xf numFmtId="164" fontId="7" fillId="0" borderId="17" xfId="0" applyNumberFormat="1" applyFont="1" applyFill="1" applyBorder="1" applyAlignment="1">
      <alignment horizontal="right" wrapText="1"/>
    </xf>
    <xf numFmtId="164" fontId="2" fillId="0" borderId="17" xfId="0" applyNumberFormat="1" applyFont="1" applyBorder="1" applyAlignment="1">
      <alignment wrapText="1"/>
    </xf>
    <xf numFmtId="4" fontId="2" fillId="0" borderId="17" xfId="0" applyNumberFormat="1" applyFont="1" applyFill="1" applyBorder="1" applyAlignment="1">
      <alignment horizontal="right" wrapText="1"/>
    </xf>
    <xf numFmtId="4" fontId="2" fillId="0" borderId="18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164" fontId="8" fillId="0" borderId="17" xfId="0" applyNumberFormat="1" applyFont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4" fontId="7" fillId="0" borderId="17" xfId="0" applyNumberFormat="1" applyFont="1" applyBorder="1" applyAlignment="1">
      <alignment horizontal="right" wrapText="1"/>
    </xf>
    <xf numFmtId="164" fontId="7" fillId="0" borderId="17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9" fontId="10" fillId="0" borderId="19" xfId="52" applyNumberFormat="1" applyFont="1" applyBorder="1" applyAlignment="1" applyProtection="1">
      <alignment horizontal="center" vertical="center"/>
      <protection/>
    </xf>
    <xf numFmtId="164" fontId="10" fillId="0" borderId="20" xfId="52" applyNumberFormat="1" applyFont="1" applyBorder="1" applyAlignment="1" applyProtection="1">
      <alignment horizontal="left" vertical="center" wrapText="1"/>
      <protection/>
    </xf>
    <xf numFmtId="49" fontId="10" fillId="0" borderId="13" xfId="52" applyNumberFormat="1" applyFont="1" applyBorder="1" applyAlignment="1" applyProtection="1">
      <alignment horizontal="center" vertical="center"/>
      <protection/>
    </xf>
    <xf numFmtId="164" fontId="10" fillId="0" borderId="21" xfId="52" applyNumberFormat="1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wrapText="1"/>
    </xf>
    <xf numFmtId="49" fontId="8" fillId="0" borderId="17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right" wrapText="1"/>
    </xf>
    <xf numFmtId="164" fontId="6" fillId="0" borderId="17" xfId="0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164" fontId="2" fillId="0" borderId="17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wrapText="1"/>
    </xf>
    <xf numFmtId="0" fontId="6" fillId="0" borderId="17" xfId="0" applyFont="1" applyBorder="1" applyAlignment="1">
      <alignment vertical="center" wrapText="1"/>
    </xf>
    <xf numFmtId="164" fontId="10" fillId="0" borderId="20" xfId="52" applyNumberFormat="1" applyFont="1" applyFill="1" applyBorder="1" applyAlignment="1" applyProtection="1">
      <alignment horizontal="left" vertical="center" wrapText="1"/>
      <protection/>
    </xf>
    <xf numFmtId="164" fontId="10" fillId="0" borderId="21" xfId="52" applyNumberFormat="1" applyFont="1" applyFill="1" applyBorder="1" applyAlignment="1" applyProtection="1">
      <alignment vertical="justify" wrapText="1"/>
      <protection/>
    </xf>
    <xf numFmtId="164" fontId="10" fillId="0" borderId="21" xfId="52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" fontId="6" fillId="0" borderId="17" xfId="0" applyNumberFormat="1" applyFont="1" applyFill="1" applyBorder="1" applyAlignment="1">
      <alignment horizontal="right" wrapText="1"/>
    </xf>
    <xf numFmtId="49" fontId="7" fillId="0" borderId="17" xfId="0" applyNumberFormat="1" applyFont="1" applyBorder="1" applyAlignment="1">
      <alignment wrapText="1"/>
    </xf>
    <xf numFmtId="0" fontId="2" fillId="33" borderId="17" xfId="0" applyFont="1" applyFill="1" applyBorder="1" applyAlignment="1">
      <alignment vertical="center" wrapText="1"/>
    </xf>
    <xf numFmtId="4" fontId="2" fillId="33" borderId="0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" fontId="2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0" fillId="0" borderId="23" xfId="52" applyNumberFormat="1" applyFont="1" applyBorder="1" applyAlignment="1" applyProtection="1">
      <alignment horizontal="center" vertical="center"/>
      <protection/>
    </xf>
    <xf numFmtId="165" fontId="6" fillId="0" borderId="14" xfId="0" applyNumberFormat="1" applyFont="1" applyFill="1" applyBorder="1" applyAlignment="1">
      <alignment horizontal="right" wrapText="1"/>
    </xf>
    <xf numFmtId="165" fontId="7" fillId="0" borderId="17" xfId="0" applyNumberFormat="1" applyFont="1" applyFill="1" applyBorder="1" applyAlignment="1">
      <alignment horizontal="right" wrapText="1"/>
    </xf>
    <xf numFmtId="165" fontId="8" fillId="0" borderId="17" xfId="0" applyNumberFormat="1" applyFont="1" applyFill="1" applyBorder="1" applyAlignment="1">
      <alignment horizontal="right" wrapText="1"/>
    </xf>
    <xf numFmtId="165" fontId="8" fillId="0" borderId="17" xfId="0" applyNumberFormat="1" applyFont="1" applyBorder="1" applyAlignment="1">
      <alignment horizontal="right" wrapText="1"/>
    </xf>
    <xf numFmtId="165" fontId="7" fillId="0" borderId="17" xfId="0" applyNumberFormat="1" applyFont="1" applyBorder="1" applyAlignment="1">
      <alignment horizontal="right" wrapText="1"/>
    </xf>
    <xf numFmtId="165" fontId="6" fillId="0" borderId="17" xfId="0" applyNumberFormat="1" applyFont="1" applyBorder="1" applyAlignment="1">
      <alignment horizontal="right" wrapText="1"/>
    </xf>
    <xf numFmtId="165" fontId="2" fillId="0" borderId="17" xfId="0" applyNumberFormat="1" applyFont="1" applyBorder="1" applyAlignment="1">
      <alignment horizontal="right" wrapText="1"/>
    </xf>
    <xf numFmtId="165" fontId="2" fillId="0" borderId="17" xfId="0" applyNumberFormat="1" applyFont="1" applyFill="1" applyBorder="1" applyAlignment="1">
      <alignment horizontal="right" wrapText="1"/>
    </xf>
    <xf numFmtId="165" fontId="6" fillId="0" borderId="17" xfId="0" applyNumberFormat="1" applyFont="1" applyFill="1" applyBorder="1" applyAlignment="1">
      <alignment horizontal="right" wrapText="1"/>
    </xf>
    <xf numFmtId="165" fontId="2" fillId="33" borderId="17" xfId="0" applyNumberFormat="1" applyFont="1" applyFill="1" applyBorder="1" applyAlignment="1">
      <alignment horizontal="right" wrapText="1"/>
    </xf>
    <xf numFmtId="165" fontId="2" fillId="0" borderId="30" xfId="0" applyNumberFormat="1" applyFont="1" applyBorder="1" applyAlignment="1">
      <alignment horizontal="right" wrapText="1"/>
    </xf>
    <xf numFmtId="164" fontId="6" fillId="0" borderId="17" xfId="0" applyNumberFormat="1" applyFont="1" applyBorder="1" applyAlignment="1">
      <alignment wrapText="1"/>
    </xf>
    <xf numFmtId="164" fontId="7" fillId="0" borderId="17" xfId="0" applyNumberFormat="1" applyFont="1" applyBorder="1" applyAlignment="1">
      <alignment wrapText="1"/>
    </xf>
    <xf numFmtId="164" fontId="7" fillId="0" borderId="15" xfId="0" applyNumberFormat="1" applyFont="1" applyBorder="1" applyAlignment="1">
      <alignment wrapText="1"/>
    </xf>
    <xf numFmtId="4" fontId="6" fillId="0" borderId="18" xfId="0" applyNumberFormat="1" applyFont="1" applyFill="1" applyBorder="1" applyAlignment="1">
      <alignment horizontal="right" wrapText="1"/>
    </xf>
    <xf numFmtId="4" fontId="7" fillId="0" borderId="18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5" fontId="13" fillId="0" borderId="32" xfId="0" applyNumberFormat="1" applyFont="1" applyFill="1" applyBorder="1" applyAlignment="1">
      <alignment horizontal="right"/>
    </xf>
    <xf numFmtId="164" fontId="14" fillId="0" borderId="17" xfId="0" applyNumberFormat="1" applyFont="1" applyBorder="1" applyAlignment="1">
      <alignment wrapText="1"/>
    </xf>
    <xf numFmtId="165" fontId="13" fillId="0" borderId="33" xfId="0" applyNumberFormat="1" applyFont="1" applyFill="1" applyBorder="1" applyAlignment="1">
      <alignment horizontal="right" wrapText="1"/>
    </xf>
    <xf numFmtId="165" fontId="13" fillId="0" borderId="34" xfId="0" applyNumberFormat="1" applyFont="1" applyFill="1" applyBorder="1" applyAlignment="1">
      <alignment horizontal="right" wrapText="1"/>
    </xf>
    <xf numFmtId="0" fontId="4" fillId="0" borderId="10" xfId="53" applyFont="1" applyBorder="1" applyAlignment="1">
      <alignment horizontal="center" vertical="justify" wrapText="1"/>
      <protection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165" fontId="2" fillId="0" borderId="15" xfId="0" applyNumberFormat="1" applyFont="1" applyBorder="1" applyAlignment="1">
      <alignment wrapText="1"/>
    </xf>
    <xf numFmtId="165" fontId="2" fillId="0" borderId="17" xfId="0" applyNumberFormat="1" applyFont="1" applyBorder="1" applyAlignment="1">
      <alignment wrapText="1"/>
    </xf>
    <xf numFmtId="165" fontId="7" fillId="0" borderId="17" xfId="0" applyNumberFormat="1" applyFont="1" applyBorder="1" applyAlignment="1">
      <alignment wrapText="1"/>
    </xf>
    <xf numFmtId="165" fontId="6" fillId="0" borderId="17" xfId="0" applyNumberFormat="1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фактичні щоденні надходження райо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="62" zoomScaleNormal="75" zoomScaleSheetLayoutView="62" zoomScalePageLayoutView="0" workbookViewId="0" topLeftCell="A60">
      <selection activeCell="H52" sqref="H52:H53"/>
    </sheetView>
  </sheetViews>
  <sheetFormatPr defaultColWidth="8.875" defaultRowHeight="12.75"/>
  <cols>
    <col min="1" max="1" width="25.00390625" style="2" customWidth="1"/>
    <col min="2" max="2" width="75.75390625" style="2" customWidth="1"/>
    <col min="3" max="3" width="24.75390625" style="2" customWidth="1"/>
    <col min="4" max="4" width="24.875" style="2" customWidth="1"/>
    <col min="5" max="5" width="18.25390625" style="2" customWidth="1"/>
    <col min="6" max="6" width="26.375" style="2" customWidth="1"/>
    <col min="7" max="7" width="23.75390625" style="2" customWidth="1"/>
    <col min="8" max="8" width="18.25390625" style="2" customWidth="1"/>
    <col min="9" max="9" width="24.875" style="2" customWidth="1"/>
    <col min="10" max="10" width="20.00390625" style="2" customWidth="1"/>
    <col min="11" max="12" width="14.75390625" style="2" customWidth="1"/>
    <col min="13" max="16384" width="8.875" style="2" customWidth="1"/>
  </cols>
  <sheetData>
    <row r="1" spans="1:2" ht="24" customHeight="1">
      <c r="A1" s="1"/>
      <c r="B1" s="1"/>
    </row>
    <row r="2" spans="1:12" ht="48" customHeight="1" thickBot="1">
      <c r="A2" s="118" t="s">
        <v>140</v>
      </c>
      <c r="B2" s="119"/>
      <c r="C2" s="119"/>
      <c r="D2" s="119"/>
      <c r="E2" s="119"/>
      <c r="F2" s="119"/>
      <c r="G2" s="119"/>
      <c r="H2" s="119"/>
      <c r="I2" s="119"/>
      <c r="J2" s="119"/>
      <c r="K2" s="3"/>
      <c r="L2" s="4"/>
    </row>
    <row r="3" spans="1:2" ht="18.75" hidden="1" thickBot="1">
      <c r="A3" s="1"/>
      <c r="B3" s="1"/>
    </row>
    <row r="4" spans="1:3" ht="36" customHeight="1" hidden="1">
      <c r="A4" s="120"/>
      <c r="B4" s="121"/>
      <c r="C4" s="121"/>
    </row>
    <row r="5" spans="1:12" ht="138.75" customHeight="1" thickBot="1">
      <c r="A5" s="5" t="s">
        <v>0</v>
      </c>
      <c r="B5" s="6" t="s">
        <v>1</v>
      </c>
      <c r="C5" s="6" t="s">
        <v>134</v>
      </c>
      <c r="D5" s="7" t="s">
        <v>135</v>
      </c>
      <c r="E5" s="6" t="s">
        <v>136</v>
      </c>
      <c r="F5" s="6" t="s">
        <v>142</v>
      </c>
      <c r="G5" s="7" t="s">
        <v>137</v>
      </c>
      <c r="H5" s="6" t="s">
        <v>138</v>
      </c>
      <c r="I5" s="6" t="s">
        <v>139</v>
      </c>
      <c r="J5" s="6" t="s">
        <v>2</v>
      </c>
      <c r="K5" s="8"/>
      <c r="L5" s="8"/>
    </row>
    <row r="6" spans="1:12" s="15" customFormat="1" ht="18.75">
      <c r="A6" s="9" t="s">
        <v>3</v>
      </c>
      <c r="B6" s="10" t="s">
        <v>4</v>
      </c>
      <c r="C6" s="90">
        <f>C8+C10+C14+C29+C32</f>
        <v>1078584.8</v>
      </c>
      <c r="D6" s="11">
        <f>D7+D14+D31+D32+D36+D29</f>
        <v>85843.24627999999</v>
      </c>
      <c r="E6" s="103">
        <f>D6/C6*100</f>
        <v>7.958877807289699</v>
      </c>
      <c r="F6" s="90">
        <f>F7+F14+F31+F32+F36+F29</f>
        <v>1195788.4999999998</v>
      </c>
      <c r="G6" s="90">
        <f>G7+G14+G31+G32+G36+G29</f>
        <v>79566.04738999999</v>
      </c>
      <c r="H6" s="125">
        <f>G6/F6*100</f>
        <v>6.6538562120308065</v>
      </c>
      <c r="I6" s="12">
        <f aca="true" t="shared" si="0" ref="I6:I69">D6-G6</f>
        <v>6277.19889</v>
      </c>
      <c r="J6" s="13">
        <f aca="true" t="shared" si="1" ref="J6:J19">D6/G6*100</f>
        <v>107.88929335553361</v>
      </c>
      <c r="K6" s="14"/>
      <c r="L6" s="14"/>
    </row>
    <row r="7" spans="1:12" s="4" customFormat="1" ht="36" customHeight="1">
      <c r="A7" s="16" t="s">
        <v>5</v>
      </c>
      <c r="B7" s="17" t="s">
        <v>6</v>
      </c>
      <c r="C7" s="91">
        <f>C8+C10</f>
        <v>705340.9</v>
      </c>
      <c r="D7" s="19">
        <f>D8+D9+D10</f>
        <v>63768.575399999994</v>
      </c>
      <c r="E7" s="102">
        <f>D7/C7*100</f>
        <v>9.040816348520266</v>
      </c>
      <c r="F7" s="91">
        <f>F8+F9+F10</f>
        <v>866524.2999999999</v>
      </c>
      <c r="G7" s="91">
        <f>G8+G9+G10</f>
        <v>56815.47756</v>
      </c>
      <c r="H7" s="126">
        <f>G7/F7*100</f>
        <v>6.556709091712721</v>
      </c>
      <c r="I7" s="21">
        <f t="shared" si="0"/>
        <v>6953.097839999995</v>
      </c>
      <c r="J7" s="22">
        <f t="shared" si="1"/>
        <v>112.23803466697464</v>
      </c>
      <c r="K7" s="23"/>
      <c r="L7" s="23"/>
    </row>
    <row r="8" spans="1:12" s="4" customFormat="1" ht="21" customHeight="1">
      <c r="A8" s="108" t="s">
        <v>7</v>
      </c>
      <c r="B8" s="25" t="s">
        <v>8</v>
      </c>
      <c r="C8" s="92">
        <v>704381.4</v>
      </c>
      <c r="D8" s="26">
        <v>63727.07674</v>
      </c>
      <c r="E8" s="20">
        <f>D8/C8*100</f>
        <v>9.047240137232471</v>
      </c>
      <c r="F8" s="92">
        <v>865498.2</v>
      </c>
      <c r="G8" s="93">
        <v>56768.76856</v>
      </c>
      <c r="H8" s="126">
        <f>G8/F8*100</f>
        <v>6.55908568729548</v>
      </c>
      <c r="I8" s="21">
        <f t="shared" si="0"/>
        <v>6958.30818</v>
      </c>
      <c r="J8" s="22">
        <f t="shared" si="1"/>
        <v>112.25728222842395</v>
      </c>
      <c r="K8" s="27"/>
      <c r="L8" s="27"/>
    </row>
    <row r="9" spans="1:12" s="4" customFormat="1" ht="36" customHeight="1">
      <c r="A9" s="108">
        <v>11010600</v>
      </c>
      <c r="B9" s="25" t="s">
        <v>9</v>
      </c>
      <c r="C9" s="92">
        <v>0</v>
      </c>
      <c r="D9" s="26">
        <v>0</v>
      </c>
      <c r="E9" s="20"/>
      <c r="F9" s="92">
        <v>0</v>
      </c>
      <c r="G9" s="93">
        <v>0</v>
      </c>
      <c r="H9" s="126"/>
      <c r="I9" s="21">
        <f t="shared" si="0"/>
        <v>0</v>
      </c>
      <c r="J9" s="22"/>
      <c r="K9" s="27"/>
      <c r="L9" s="27"/>
    </row>
    <row r="10" spans="1:12" s="4" customFormat="1" ht="21.75" customHeight="1">
      <c r="A10" s="108">
        <v>11020000</v>
      </c>
      <c r="B10" s="25" t="s">
        <v>10</v>
      </c>
      <c r="C10" s="92">
        <v>959.5</v>
      </c>
      <c r="D10" s="26">
        <v>41.49866</v>
      </c>
      <c r="E10" s="20">
        <f aca="true" t="shared" si="2" ref="E10:E74">D10/C10*100</f>
        <v>4.325029702970297</v>
      </c>
      <c r="F10" s="92">
        <v>1026.1</v>
      </c>
      <c r="G10" s="93">
        <v>46.709</v>
      </c>
      <c r="H10" s="126">
        <f aca="true" t="shared" si="3" ref="H10:H15">G10/F10*100</f>
        <v>4.552090439528312</v>
      </c>
      <c r="I10" s="21">
        <f t="shared" si="0"/>
        <v>-5.210340000000002</v>
      </c>
      <c r="J10" s="22">
        <f t="shared" si="1"/>
        <v>88.84510479779057</v>
      </c>
      <c r="K10" s="27"/>
      <c r="L10" s="27"/>
    </row>
    <row r="11" spans="1:12" s="4" customFormat="1" ht="13.5" customHeight="1" hidden="1">
      <c r="A11" s="24">
        <v>19010000</v>
      </c>
      <c r="B11" s="25" t="s">
        <v>11</v>
      </c>
      <c r="C11" s="93"/>
      <c r="D11" s="26"/>
      <c r="E11" s="20" t="e">
        <f t="shared" si="2"/>
        <v>#DIV/0!</v>
      </c>
      <c r="F11" s="93"/>
      <c r="G11" s="93"/>
      <c r="H11" s="126" t="e">
        <f t="shared" si="3"/>
        <v>#DIV/0!</v>
      </c>
      <c r="I11" s="21">
        <f t="shared" si="0"/>
        <v>0</v>
      </c>
      <c r="J11" s="22" t="e">
        <f t="shared" si="1"/>
        <v>#DIV/0!</v>
      </c>
      <c r="K11" s="28"/>
      <c r="L11" s="28"/>
    </row>
    <row r="12" spans="1:12" s="4" customFormat="1" ht="13.5" customHeight="1" hidden="1">
      <c r="A12" s="16" t="s">
        <v>12</v>
      </c>
      <c r="B12" s="17" t="s">
        <v>13</v>
      </c>
      <c r="C12" s="94" t="s">
        <v>14</v>
      </c>
      <c r="D12" s="30" t="s">
        <v>14</v>
      </c>
      <c r="E12" s="20" t="e">
        <f t="shared" si="2"/>
        <v>#VALUE!</v>
      </c>
      <c r="F12" s="94" t="s">
        <v>14</v>
      </c>
      <c r="G12" s="94" t="s">
        <v>14</v>
      </c>
      <c r="H12" s="126" t="e">
        <f t="shared" si="3"/>
        <v>#VALUE!</v>
      </c>
      <c r="I12" s="21" t="e">
        <f t="shared" si="0"/>
        <v>#VALUE!</v>
      </c>
      <c r="J12" s="22" t="e">
        <f t="shared" si="1"/>
        <v>#VALUE!</v>
      </c>
      <c r="K12" s="31"/>
      <c r="L12" s="31"/>
    </row>
    <row r="13" spans="1:12" s="4" customFormat="1" ht="18" customHeight="1" hidden="1">
      <c r="A13" s="24" t="s">
        <v>15</v>
      </c>
      <c r="B13" s="25" t="s">
        <v>16</v>
      </c>
      <c r="C13" s="93" t="s">
        <v>14</v>
      </c>
      <c r="D13" s="26" t="s">
        <v>14</v>
      </c>
      <c r="E13" s="20" t="e">
        <f t="shared" si="2"/>
        <v>#VALUE!</v>
      </c>
      <c r="F13" s="93" t="s">
        <v>14</v>
      </c>
      <c r="G13" s="93" t="s">
        <v>14</v>
      </c>
      <c r="H13" s="126" t="e">
        <f t="shared" si="3"/>
        <v>#VALUE!</v>
      </c>
      <c r="I13" s="21" t="e">
        <f t="shared" si="0"/>
        <v>#VALUE!</v>
      </c>
      <c r="J13" s="22" t="e">
        <f t="shared" si="1"/>
        <v>#VALUE!</v>
      </c>
      <c r="K13" s="28"/>
      <c r="L13" s="28"/>
    </row>
    <row r="14" spans="1:12" s="4" customFormat="1" ht="36" customHeight="1">
      <c r="A14" s="16" t="s">
        <v>17</v>
      </c>
      <c r="B14" s="17" t="s">
        <v>18</v>
      </c>
      <c r="C14" s="94">
        <f>C17+C24+C28</f>
        <v>7626.9</v>
      </c>
      <c r="D14" s="30">
        <f>D16+D17+D24+D30</f>
        <v>101.91526999999999</v>
      </c>
      <c r="E14" s="102">
        <f t="shared" si="2"/>
        <v>1.3362607350299598</v>
      </c>
      <c r="F14" s="94">
        <f>F16+F17+F24+F30+F28</f>
        <v>10111.7</v>
      </c>
      <c r="G14" s="94">
        <f>G16+G17+G24+G30+G28</f>
        <v>125.31593000000001</v>
      </c>
      <c r="H14" s="127">
        <f t="shared" si="3"/>
        <v>1.2393161387303815</v>
      </c>
      <c r="I14" s="18">
        <f t="shared" si="0"/>
        <v>-23.400660000000016</v>
      </c>
      <c r="J14" s="105">
        <f t="shared" si="1"/>
        <v>81.32666772692026</v>
      </c>
      <c r="K14" s="31"/>
      <c r="L14" s="31"/>
    </row>
    <row r="15" spans="1:12" s="4" customFormat="1" ht="37.5" hidden="1">
      <c r="A15" s="16">
        <v>13010000</v>
      </c>
      <c r="B15" s="17" t="s">
        <v>19</v>
      </c>
      <c r="C15" s="94">
        <v>0</v>
      </c>
      <c r="D15" s="30">
        <v>0</v>
      </c>
      <c r="E15" s="20" t="e">
        <f t="shared" si="2"/>
        <v>#DIV/0!</v>
      </c>
      <c r="F15" s="94">
        <v>0</v>
      </c>
      <c r="G15" s="94">
        <v>0</v>
      </c>
      <c r="H15" s="126" t="e">
        <f t="shared" si="3"/>
        <v>#DIV/0!</v>
      </c>
      <c r="I15" s="21">
        <f t="shared" si="0"/>
        <v>0</v>
      </c>
      <c r="J15" s="22" t="e">
        <f t="shared" si="1"/>
        <v>#DIV/0!</v>
      </c>
      <c r="K15" s="31"/>
      <c r="L15" s="31"/>
    </row>
    <row r="16" spans="1:12" s="4" customFormat="1" ht="24" customHeight="1">
      <c r="A16" s="108">
        <v>13010200</v>
      </c>
      <c r="B16" s="25" t="s">
        <v>19</v>
      </c>
      <c r="C16" s="93">
        <v>0</v>
      </c>
      <c r="D16" s="26">
        <v>0</v>
      </c>
      <c r="E16" s="20"/>
      <c r="F16" s="93">
        <v>0</v>
      </c>
      <c r="G16" s="93">
        <v>0</v>
      </c>
      <c r="H16" s="126"/>
      <c r="I16" s="21">
        <f t="shared" si="0"/>
        <v>0</v>
      </c>
      <c r="J16" s="22"/>
      <c r="K16" s="28"/>
      <c r="L16" s="28"/>
    </row>
    <row r="17" spans="1:12" s="4" customFormat="1" ht="22.5" customHeight="1">
      <c r="A17" s="16">
        <v>13020000</v>
      </c>
      <c r="B17" s="17" t="s">
        <v>20</v>
      </c>
      <c r="C17" s="94">
        <f>C18+C19+C20+C21+C22+C23</f>
        <v>6555.9</v>
      </c>
      <c r="D17" s="30">
        <f>D18+D19+D20+D21+D22+D23</f>
        <v>98.51724999999999</v>
      </c>
      <c r="E17" s="102">
        <f t="shared" si="2"/>
        <v>1.5027265516557604</v>
      </c>
      <c r="F17" s="94">
        <f>F18+F19+F20+F21+F22+F23</f>
        <v>8541</v>
      </c>
      <c r="G17" s="94">
        <f>G18+G19+G20+G21+G22+G23</f>
        <v>118.48317</v>
      </c>
      <c r="H17" s="127">
        <f>G17/F17*100</f>
        <v>1.3872283105022831</v>
      </c>
      <c r="I17" s="18">
        <f t="shared" si="0"/>
        <v>-19.96592000000001</v>
      </c>
      <c r="J17" s="105">
        <f t="shared" si="1"/>
        <v>83.14872905578066</v>
      </c>
      <c r="K17" s="28"/>
      <c r="L17" s="28"/>
    </row>
    <row r="18" spans="1:12" s="4" customFormat="1" ht="18" customHeight="1">
      <c r="A18" s="32" t="s">
        <v>21</v>
      </c>
      <c r="B18" s="33" t="s">
        <v>22</v>
      </c>
      <c r="C18" s="93">
        <v>6555.4</v>
      </c>
      <c r="D18" s="26">
        <v>98.50012</v>
      </c>
      <c r="E18" s="20">
        <f t="shared" si="2"/>
        <v>1.502579857827135</v>
      </c>
      <c r="F18" s="93">
        <v>8536.1</v>
      </c>
      <c r="G18" s="93">
        <v>118.53993</v>
      </c>
      <c r="H18" s="126">
        <f>G18/F18*100</f>
        <v>1.3886895654924378</v>
      </c>
      <c r="I18" s="21">
        <f t="shared" si="0"/>
        <v>-20.039810000000003</v>
      </c>
      <c r="J18" s="22">
        <f t="shared" si="1"/>
        <v>83.09446445598542</v>
      </c>
      <c r="K18" s="28"/>
      <c r="L18" s="28"/>
    </row>
    <row r="19" spans="1:12" s="4" customFormat="1" ht="22.5" customHeight="1">
      <c r="A19" s="34" t="s">
        <v>23</v>
      </c>
      <c r="B19" s="35" t="s">
        <v>24</v>
      </c>
      <c r="C19" s="93">
        <v>0.5</v>
      </c>
      <c r="D19" s="26">
        <v>0</v>
      </c>
      <c r="E19" s="20">
        <f t="shared" si="2"/>
        <v>0</v>
      </c>
      <c r="F19" s="93">
        <v>3.3</v>
      </c>
      <c r="G19" s="93">
        <v>-0.15065</v>
      </c>
      <c r="H19" s="126"/>
      <c r="I19" s="21">
        <f t="shared" si="0"/>
        <v>0.15065</v>
      </c>
      <c r="J19" s="22">
        <f t="shared" si="1"/>
        <v>0</v>
      </c>
      <c r="K19" s="28"/>
      <c r="L19" s="28"/>
    </row>
    <row r="20" spans="1:12" s="4" customFormat="1" ht="24.75" customHeight="1">
      <c r="A20" s="34" t="s">
        <v>25</v>
      </c>
      <c r="B20" s="33" t="s">
        <v>26</v>
      </c>
      <c r="C20" s="93">
        <v>0</v>
      </c>
      <c r="D20" s="26">
        <v>0</v>
      </c>
      <c r="E20" s="20"/>
      <c r="F20" s="93">
        <v>0</v>
      </c>
      <c r="G20" s="93">
        <v>0</v>
      </c>
      <c r="H20" s="126"/>
      <c r="I20" s="21">
        <f t="shared" si="0"/>
        <v>0</v>
      </c>
      <c r="J20" s="22"/>
      <c r="K20" s="28"/>
      <c r="L20" s="28"/>
    </row>
    <row r="21" spans="1:12" s="4" customFormat="1" ht="36" customHeight="1">
      <c r="A21" s="34" t="s">
        <v>27</v>
      </c>
      <c r="B21" s="35" t="s">
        <v>28</v>
      </c>
      <c r="C21" s="93">
        <v>0</v>
      </c>
      <c r="D21" s="26">
        <v>0</v>
      </c>
      <c r="E21" s="20"/>
      <c r="F21" s="93">
        <v>0</v>
      </c>
      <c r="G21" s="93">
        <v>0</v>
      </c>
      <c r="H21" s="126"/>
      <c r="I21" s="21">
        <f t="shared" si="0"/>
        <v>0</v>
      </c>
      <c r="J21" s="22"/>
      <c r="K21" s="28"/>
      <c r="L21" s="28"/>
    </row>
    <row r="22" spans="1:12" s="4" customFormat="1" ht="36" customHeight="1">
      <c r="A22" s="34" t="s">
        <v>29</v>
      </c>
      <c r="B22" s="35" t="s">
        <v>30</v>
      </c>
      <c r="C22" s="93">
        <v>0</v>
      </c>
      <c r="D22" s="26">
        <v>0.01713</v>
      </c>
      <c r="E22" s="20"/>
      <c r="F22" s="93">
        <v>1.6</v>
      </c>
      <c r="G22" s="93">
        <v>0.09389</v>
      </c>
      <c r="H22" s="126"/>
      <c r="I22" s="21">
        <f t="shared" si="0"/>
        <v>-0.07676</v>
      </c>
      <c r="J22" s="22">
        <f>D22/G22*100</f>
        <v>18.244754499946744</v>
      </c>
      <c r="K22" s="28"/>
      <c r="L22" s="28"/>
    </row>
    <row r="23" spans="1:12" s="4" customFormat="1" ht="39.75" customHeight="1">
      <c r="A23" s="34" t="s">
        <v>31</v>
      </c>
      <c r="B23" s="35" t="s">
        <v>32</v>
      </c>
      <c r="C23" s="93">
        <v>0</v>
      </c>
      <c r="D23" s="26">
        <v>0</v>
      </c>
      <c r="E23" s="20"/>
      <c r="F23" s="93">
        <v>0</v>
      </c>
      <c r="G23" s="93">
        <v>0</v>
      </c>
      <c r="H23" s="126"/>
      <c r="I23" s="21">
        <f t="shared" si="0"/>
        <v>0</v>
      </c>
      <c r="J23" s="22"/>
      <c r="K23" s="28"/>
      <c r="L23" s="28"/>
    </row>
    <row r="24" spans="1:12" s="4" customFormat="1" ht="22.5" customHeight="1">
      <c r="A24" s="16">
        <v>13030000</v>
      </c>
      <c r="B24" s="17" t="s">
        <v>33</v>
      </c>
      <c r="C24" s="94">
        <f>C25+C26+C27</f>
        <v>1070.8</v>
      </c>
      <c r="D24" s="30">
        <f>D25+D26+D27</f>
        <v>3.39802</v>
      </c>
      <c r="E24" s="101">
        <f t="shared" si="2"/>
        <v>0.3173347030257751</v>
      </c>
      <c r="F24" s="94">
        <f>F25+F26+F27</f>
        <v>1487.1</v>
      </c>
      <c r="G24" s="94">
        <f>G25+G26+G27</f>
        <v>6.71576</v>
      </c>
      <c r="H24" s="128">
        <f>G24/F24*100</f>
        <v>0.45160110281756444</v>
      </c>
      <c r="I24" s="54">
        <f t="shared" si="0"/>
        <v>-3.3177400000000006</v>
      </c>
      <c r="J24" s="104">
        <f>D24/G24*100</f>
        <v>50.59769854789331</v>
      </c>
      <c r="K24" s="28"/>
      <c r="L24" s="28"/>
    </row>
    <row r="25" spans="1:12" s="4" customFormat="1" ht="46.5" customHeight="1">
      <c r="A25" s="34" t="s">
        <v>34</v>
      </c>
      <c r="B25" s="35" t="s">
        <v>35</v>
      </c>
      <c r="C25" s="93">
        <v>165.8</v>
      </c>
      <c r="D25" s="26">
        <v>3.39802</v>
      </c>
      <c r="E25" s="20">
        <f t="shared" si="2"/>
        <v>2.049469240048251</v>
      </c>
      <c r="F25" s="93">
        <v>76.5</v>
      </c>
      <c r="G25" s="93">
        <v>6.71576</v>
      </c>
      <c r="H25" s="126">
        <f>G25/F25*100</f>
        <v>8.778771241830066</v>
      </c>
      <c r="I25" s="21">
        <f t="shared" si="0"/>
        <v>-3.3177400000000006</v>
      </c>
      <c r="J25" s="22">
        <f>D25/G25*100</f>
        <v>50.59769854789331</v>
      </c>
      <c r="K25" s="28"/>
      <c r="L25" s="28"/>
    </row>
    <row r="26" spans="1:12" s="4" customFormat="1" ht="34.5" customHeight="1">
      <c r="A26" s="34">
        <v>13030200</v>
      </c>
      <c r="B26" s="35" t="s">
        <v>36</v>
      </c>
      <c r="C26" s="93">
        <v>905</v>
      </c>
      <c r="D26" s="26">
        <v>0</v>
      </c>
      <c r="E26" s="20">
        <f t="shared" si="2"/>
        <v>0</v>
      </c>
      <c r="F26" s="93">
        <v>1410.6</v>
      </c>
      <c r="G26" s="93">
        <v>0</v>
      </c>
      <c r="H26" s="126">
        <f>G26/F26*100</f>
        <v>0</v>
      </c>
      <c r="I26" s="21">
        <f t="shared" si="0"/>
        <v>0</v>
      </c>
      <c r="J26" s="22"/>
      <c r="K26" s="28"/>
      <c r="L26" s="28"/>
    </row>
    <row r="27" spans="1:12" s="4" customFormat="1" ht="36" customHeight="1">
      <c r="A27" s="89" t="s">
        <v>37</v>
      </c>
      <c r="B27" s="35" t="s">
        <v>38</v>
      </c>
      <c r="C27" s="93">
        <v>0</v>
      </c>
      <c r="D27" s="26">
        <v>0</v>
      </c>
      <c r="E27" s="20"/>
      <c r="F27" s="93">
        <v>0</v>
      </c>
      <c r="G27" s="93">
        <v>0</v>
      </c>
      <c r="H27" s="126"/>
      <c r="I27" s="21">
        <f t="shared" si="0"/>
        <v>0</v>
      </c>
      <c r="J27" s="22"/>
      <c r="K27" s="28"/>
      <c r="L27" s="28"/>
    </row>
    <row r="28" spans="1:12" s="4" customFormat="1" ht="32.25" customHeight="1">
      <c r="A28" s="24">
        <v>13070000</v>
      </c>
      <c r="B28" s="25" t="s">
        <v>40</v>
      </c>
      <c r="C28" s="92">
        <v>0.2</v>
      </c>
      <c r="D28" s="26">
        <v>0.28211</v>
      </c>
      <c r="E28" s="20">
        <f>D28/C28*100</f>
        <v>141.055</v>
      </c>
      <c r="F28" s="92">
        <v>83.6</v>
      </c>
      <c r="G28" s="93">
        <v>0.117</v>
      </c>
      <c r="H28" s="126">
        <f>G28/F28*100</f>
        <v>0.13995215311004786</v>
      </c>
      <c r="I28" s="21">
        <f>D28-G28</f>
        <v>0.16511000000000003</v>
      </c>
      <c r="J28" s="22"/>
      <c r="K28" s="28"/>
      <c r="L28" s="28"/>
    </row>
    <row r="29" spans="1:12" s="36" customFormat="1" ht="59.25" customHeight="1">
      <c r="A29" s="106" t="s">
        <v>141</v>
      </c>
      <c r="B29" s="107" t="s">
        <v>39</v>
      </c>
      <c r="C29" s="91">
        <v>360978.2</v>
      </c>
      <c r="D29" s="30">
        <v>21773.15604</v>
      </c>
      <c r="E29" s="101">
        <f t="shared" si="2"/>
        <v>6.031709405166295</v>
      </c>
      <c r="F29" s="91">
        <v>308672.3</v>
      </c>
      <c r="G29" s="94">
        <v>21768.06863</v>
      </c>
      <c r="H29" s="128">
        <f>G29/F29*100</f>
        <v>7.052161347163318</v>
      </c>
      <c r="I29" s="54">
        <f t="shared" si="0"/>
        <v>5.087410000000091</v>
      </c>
      <c r="J29" s="104">
        <f>D29/G29*100</f>
        <v>100.02337097556276</v>
      </c>
      <c r="K29" s="27"/>
      <c r="L29" s="27"/>
    </row>
    <row r="30" spans="1:12" s="4" customFormat="1" ht="30" customHeight="1" hidden="1">
      <c r="A30" s="24">
        <v>13070000</v>
      </c>
      <c r="B30" s="25" t="s">
        <v>40</v>
      </c>
      <c r="C30" s="92"/>
      <c r="D30" s="26"/>
      <c r="E30" s="20"/>
      <c r="F30" s="92"/>
      <c r="G30" s="93"/>
      <c r="H30" s="126"/>
      <c r="I30" s="21"/>
      <c r="J30" s="22"/>
      <c r="K30" s="27"/>
      <c r="L30" s="27"/>
    </row>
    <row r="31" spans="1:12" s="4" customFormat="1" ht="30" customHeight="1">
      <c r="A31" s="16">
        <v>16010000</v>
      </c>
      <c r="B31" s="17" t="s">
        <v>41</v>
      </c>
      <c r="C31" s="91">
        <v>0</v>
      </c>
      <c r="D31" s="19">
        <v>0.06864</v>
      </c>
      <c r="E31" s="20"/>
      <c r="F31" s="91">
        <v>0</v>
      </c>
      <c r="G31" s="91">
        <v>-0.05644</v>
      </c>
      <c r="H31" s="126"/>
      <c r="I31" s="21">
        <f t="shared" si="0"/>
        <v>0.12508</v>
      </c>
      <c r="J31" s="22">
        <f aca="true" t="shared" si="4" ref="J31:J44">D31/G31*100</f>
        <v>-121.61587526576898</v>
      </c>
      <c r="K31" s="23"/>
      <c r="L31" s="23"/>
    </row>
    <row r="32" spans="1:12" s="4" customFormat="1" ht="24.75" customHeight="1">
      <c r="A32" s="16">
        <v>18000000</v>
      </c>
      <c r="B32" s="17" t="s">
        <v>42</v>
      </c>
      <c r="C32" s="91">
        <f>C33+C34</f>
        <v>4638.8</v>
      </c>
      <c r="D32" s="19">
        <f>D33+D35+D34+0.034+16.83532</f>
        <v>199.53093</v>
      </c>
      <c r="E32" s="102">
        <f t="shared" si="2"/>
        <v>4.301347977925326</v>
      </c>
      <c r="F32" s="91">
        <f>F33+F35+F34</f>
        <v>10471.5</v>
      </c>
      <c r="G32" s="91">
        <f>G33+G35+G34</f>
        <v>856.0417100000001</v>
      </c>
      <c r="H32" s="126">
        <f aca="true" t="shared" si="5" ref="H32:H44">G32/F32*100</f>
        <v>8.174967387671298</v>
      </c>
      <c r="I32" s="21">
        <f t="shared" si="0"/>
        <v>-656.5107800000001</v>
      </c>
      <c r="J32" s="22">
        <f t="shared" si="4"/>
        <v>23.308552336778074</v>
      </c>
      <c r="K32" s="23"/>
      <c r="L32" s="23"/>
    </row>
    <row r="33" spans="1:12" s="4" customFormat="1" ht="21.75" customHeight="1">
      <c r="A33" s="108">
        <v>18020000</v>
      </c>
      <c r="B33" s="37" t="s">
        <v>43</v>
      </c>
      <c r="C33" s="93">
        <v>4098.6</v>
      </c>
      <c r="D33" s="26">
        <v>0</v>
      </c>
      <c r="E33" s="20">
        <f t="shared" si="2"/>
        <v>0</v>
      </c>
      <c r="F33" s="93">
        <v>1889.1</v>
      </c>
      <c r="G33" s="93">
        <v>34.5</v>
      </c>
      <c r="H33" s="126">
        <f t="shared" si="5"/>
        <v>1.82626647609973</v>
      </c>
      <c r="I33" s="21">
        <f t="shared" si="0"/>
        <v>-34.5</v>
      </c>
      <c r="J33" s="22">
        <f t="shared" si="4"/>
        <v>0</v>
      </c>
      <c r="K33" s="28"/>
      <c r="L33" s="28"/>
    </row>
    <row r="34" spans="1:12" s="4" customFormat="1" ht="22.5" customHeight="1">
      <c r="A34" s="108">
        <v>18030000</v>
      </c>
      <c r="B34" s="37" t="s">
        <v>44</v>
      </c>
      <c r="C34" s="93">
        <v>540.2</v>
      </c>
      <c r="D34" s="26">
        <f>11.21727+0.25264</f>
        <v>11.469909999999999</v>
      </c>
      <c r="E34" s="20">
        <f t="shared" si="2"/>
        <v>2.123271010736764</v>
      </c>
      <c r="F34" s="93">
        <v>632.1</v>
      </c>
      <c r="G34" s="93">
        <v>124.0506</v>
      </c>
      <c r="H34" s="126">
        <f t="shared" si="5"/>
        <v>19.62515424774561</v>
      </c>
      <c r="I34" s="21">
        <f t="shared" si="0"/>
        <v>-112.58069</v>
      </c>
      <c r="J34" s="22">
        <f t="shared" si="4"/>
        <v>9.246154391836878</v>
      </c>
      <c r="K34" s="28"/>
      <c r="L34" s="28"/>
    </row>
    <row r="35" spans="1:12" s="4" customFormat="1" ht="39" customHeight="1">
      <c r="A35" s="108">
        <v>18040000</v>
      </c>
      <c r="B35" s="25" t="s">
        <v>45</v>
      </c>
      <c r="C35" s="92">
        <v>0</v>
      </c>
      <c r="D35" s="26">
        <f>19.0624+69.92135+0.487+14.3722+15.97+41.37835+0.061+9.9394</f>
        <v>171.19170000000003</v>
      </c>
      <c r="E35" s="20"/>
      <c r="F35" s="92">
        <v>7950.3</v>
      </c>
      <c r="G35" s="93">
        <v>697.49111</v>
      </c>
      <c r="H35" s="126">
        <f t="shared" si="5"/>
        <v>8.773142019797996</v>
      </c>
      <c r="I35" s="21">
        <f t="shared" si="0"/>
        <v>-526.2994100000001</v>
      </c>
      <c r="J35" s="22">
        <f t="shared" si="4"/>
        <v>24.54392572831502</v>
      </c>
      <c r="K35" s="27"/>
      <c r="L35" s="27"/>
    </row>
    <row r="36" spans="1:12" s="4" customFormat="1" ht="22.5" customHeight="1">
      <c r="A36" s="16">
        <v>19000000</v>
      </c>
      <c r="B36" s="17" t="s">
        <v>46</v>
      </c>
      <c r="C36" s="91">
        <v>0</v>
      </c>
      <c r="D36" s="26">
        <f>D37</f>
        <v>0</v>
      </c>
      <c r="E36" s="20"/>
      <c r="F36" s="91">
        <f>F37</f>
        <v>8.7</v>
      </c>
      <c r="G36" s="93">
        <f>G37</f>
        <v>1.2</v>
      </c>
      <c r="H36" s="126">
        <f t="shared" si="5"/>
        <v>13.793103448275861</v>
      </c>
      <c r="I36" s="21">
        <f t="shared" si="0"/>
        <v>-1.2</v>
      </c>
      <c r="J36" s="22">
        <f t="shared" si="4"/>
        <v>0</v>
      </c>
      <c r="K36" s="23"/>
      <c r="L36" s="23"/>
    </row>
    <row r="37" spans="1:12" s="4" customFormat="1" ht="24.75" customHeight="1">
      <c r="A37" s="108">
        <v>19040000</v>
      </c>
      <c r="B37" s="25" t="s">
        <v>47</v>
      </c>
      <c r="C37" s="92">
        <v>0</v>
      </c>
      <c r="D37" s="26">
        <v>0</v>
      </c>
      <c r="E37" s="20"/>
      <c r="F37" s="92">
        <v>8.7</v>
      </c>
      <c r="G37" s="93">
        <v>1.2</v>
      </c>
      <c r="H37" s="126">
        <f t="shared" si="5"/>
        <v>13.793103448275861</v>
      </c>
      <c r="I37" s="21">
        <f t="shared" si="0"/>
        <v>-1.2</v>
      </c>
      <c r="J37" s="22">
        <f t="shared" si="4"/>
        <v>0</v>
      </c>
      <c r="K37" s="27"/>
      <c r="L37" s="27"/>
    </row>
    <row r="38" spans="1:12" s="15" customFormat="1" ht="24.75" customHeight="1">
      <c r="A38" s="9" t="s">
        <v>48</v>
      </c>
      <c r="B38" s="38" t="s">
        <v>49</v>
      </c>
      <c r="C38" s="95">
        <f>C40+C46+C47+C50+C61+C63+C65+C66</f>
        <v>18149.8</v>
      </c>
      <c r="D38" s="39">
        <f>D39+D49+D64</f>
        <v>990.3637599999998</v>
      </c>
      <c r="E38" s="20">
        <f t="shared" si="2"/>
        <v>5.456609769804626</v>
      </c>
      <c r="F38" s="95">
        <f>F39+F49+F64</f>
        <v>23965.2</v>
      </c>
      <c r="G38" s="95">
        <f>G39+G49+G64</f>
        <v>953.4735799999999</v>
      </c>
      <c r="H38" s="126">
        <f t="shared" si="5"/>
        <v>3.978575517834192</v>
      </c>
      <c r="I38" s="21">
        <f t="shared" si="0"/>
        <v>36.89017999999999</v>
      </c>
      <c r="J38" s="22">
        <f t="shared" si="4"/>
        <v>103.86903012037314</v>
      </c>
      <c r="K38" s="41"/>
      <c r="L38" s="41"/>
    </row>
    <row r="39" spans="1:12" s="4" customFormat="1" ht="39" customHeight="1">
      <c r="A39" s="16" t="s">
        <v>50</v>
      </c>
      <c r="B39" s="17" t="s">
        <v>51</v>
      </c>
      <c r="C39" s="91">
        <f>C40+C44</f>
        <v>1906.3</v>
      </c>
      <c r="D39" s="19">
        <f>D40+D43+D44</f>
        <v>36.978</v>
      </c>
      <c r="E39" s="20">
        <f t="shared" si="2"/>
        <v>1.9397786287572785</v>
      </c>
      <c r="F39" s="91">
        <f>F40+F43+F44</f>
        <v>2409.9</v>
      </c>
      <c r="G39" s="91">
        <f>G40+G43+G44</f>
        <v>40.197</v>
      </c>
      <c r="H39" s="126">
        <f t="shared" si="5"/>
        <v>1.6679945225942985</v>
      </c>
      <c r="I39" s="21">
        <f t="shared" si="0"/>
        <v>-3.219000000000001</v>
      </c>
      <c r="J39" s="22">
        <f t="shared" si="4"/>
        <v>91.9919396969923</v>
      </c>
      <c r="K39" s="23"/>
      <c r="L39" s="23"/>
    </row>
    <row r="40" spans="1:12" s="4" customFormat="1" ht="117" customHeight="1">
      <c r="A40" s="16">
        <v>21010000</v>
      </c>
      <c r="B40" s="17" t="s">
        <v>52</v>
      </c>
      <c r="C40" s="91">
        <f>C41</f>
        <v>1277.3</v>
      </c>
      <c r="D40" s="19">
        <f>D41</f>
        <v>15.66</v>
      </c>
      <c r="E40" s="20">
        <f t="shared" si="2"/>
        <v>1.2260236436232679</v>
      </c>
      <c r="F40" s="91">
        <f>F41</f>
        <v>1644.4</v>
      </c>
      <c r="G40" s="91">
        <f>G41</f>
        <v>17.2</v>
      </c>
      <c r="H40" s="126">
        <f t="shared" si="5"/>
        <v>1.0459742155193381</v>
      </c>
      <c r="I40" s="21">
        <f t="shared" si="0"/>
        <v>-1.5399999999999991</v>
      </c>
      <c r="J40" s="22">
        <f t="shared" si="4"/>
        <v>91.04651162790698</v>
      </c>
      <c r="K40" s="23"/>
      <c r="L40" s="23"/>
    </row>
    <row r="41" spans="1:12" s="4" customFormat="1" ht="57" customHeight="1">
      <c r="A41" s="109" t="s">
        <v>53</v>
      </c>
      <c r="B41" s="43" t="s">
        <v>54</v>
      </c>
      <c r="C41" s="93">
        <v>1277.3</v>
      </c>
      <c r="D41" s="26">
        <v>15.66</v>
      </c>
      <c r="E41" s="20">
        <f t="shared" si="2"/>
        <v>1.2260236436232679</v>
      </c>
      <c r="F41" s="93">
        <v>1644.4</v>
      </c>
      <c r="G41" s="93">
        <v>17.2</v>
      </c>
      <c r="H41" s="126">
        <f t="shared" si="5"/>
        <v>1.0459742155193381</v>
      </c>
      <c r="I41" s="21">
        <f t="shared" si="0"/>
        <v>-1.5399999999999991</v>
      </c>
      <c r="J41" s="22">
        <f t="shared" si="4"/>
        <v>91.04651162790698</v>
      </c>
      <c r="K41" s="28"/>
      <c r="L41" s="28"/>
    </row>
    <row r="42" spans="1:12" s="4" customFormat="1" ht="51" customHeight="1" hidden="1">
      <c r="A42" s="42" t="s">
        <v>55</v>
      </c>
      <c r="B42" s="43" t="s">
        <v>56</v>
      </c>
      <c r="C42" s="96"/>
      <c r="D42" s="44"/>
      <c r="E42" s="20" t="e">
        <f t="shared" si="2"/>
        <v>#DIV/0!</v>
      </c>
      <c r="F42" s="96"/>
      <c r="G42" s="96"/>
      <c r="H42" s="126" t="e">
        <f t="shared" si="5"/>
        <v>#DIV/0!</v>
      </c>
      <c r="I42" s="21">
        <f t="shared" si="0"/>
        <v>0</v>
      </c>
      <c r="J42" s="22" t="e">
        <f t="shared" si="4"/>
        <v>#DIV/0!</v>
      </c>
      <c r="K42" s="45"/>
      <c r="L42" s="45"/>
    </row>
    <row r="43" spans="1:12" s="4" customFormat="1" ht="16.5" customHeight="1" hidden="1">
      <c r="A43" s="46">
        <v>21050000</v>
      </c>
      <c r="B43" s="17" t="s">
        <v>57</v>
      </c>
      <c r="C43" s="94"/>
      <c r="D43" s="30"/>
      <c r="E43" s="20" t="e">
        <f t="shared" si="2"/>
        <v>#DIV/0!</v>
      </c>
      <c r="F43" s="94"/>
      <c r="G43" s="94"/>
      <c r="H43" s="126" t="e">
        <f t="shared" si="5"/>
        <v>#DIV/0!</v>
      </c>
      <c r="I43" s="21">
        <f t="shared" si="0"/>
        <v>0</v>
      </c>
      <c r="J43" s="22" t="e">
        <f t="shared" si="4"/>
        <v>#DIV/0!</v>
      </c>
      <c r="K43" s="31"/>
      <c r="L43" s="31"/>
    </row>
    <row r="44" spans="1:12" s="4" customFormat="1" ht="21.75" customHeight="1">
      <c r="A44" s="16">
        <v>21080000</v>
      </c>
      <c r="B44" s="17" t="s">
        <v>58</v>
      </c>
      <c r="C44" s="91">
        <f>C45+C47+C46</f>
        <v>629</v>
      </c>
      <c r="D44" s="19">
        <f>D45+D47+D46</f>
        <v>21.318</v>
      </c>
      <c r="E44" s="102">
        <f t="shared" si="2"/>
        <v>3.389189189189189</v>
      </c>
      <c r="F44" s="91">
        <f>F45+F47+F46</f>
        <v>765.5</v>
      </c>
      <c r="G44" s="91">
        <f>G45+G47+G46</f>
        <v>22.997</v>
      </c>
      <c r="H44" s="127">
        <f t="shared" si="5"/>
        <v>3.0041802743305026</v>
      </c>
      <c r="I44" s="18">
        <f t="shared" si="0"/>
        <v>-1.6789999999999985</v>
      </c>
      <c r="J44" s="105">
        <f t="shared" si="4"/>
        <v>92.69904770187416</v>
      </c>
      <c r="K44" s="23"/>
      <c r="L44" s="23"/>
    </row>
    <row r="45" spans="1:12" s="4" customFormat="1" ht="21" customHeight="1">
      <c r="A45" s="109">
        <v>21080500</v>
      </c>
      <c r="B45" s="43" t="s">
        <v>58</v>
      </c>
      <c r="C45" s="97">
        <v>0</v>
      </c>
      <c r="D45" s="26">
        <v>0</v>
      </c>
      <c r="E45" s="20"/>
      <c r="F45" s="97">
        <v>0</v>
      </c>
      <c r="G45" s="93">
        <v>0</v>
      </c>
      <c r="H45" s="126"/>
      <c r="I45" s="21">
        <f t="shared" si="0"/>
        <v>0</v>
      </c>
      <c r="J45" s="22"/>
      <c r="K45" s="47"/>
      <c r="L45" s="47"/>
    </row>
    <row r="46" spans="1:12" s="4" customFormat="1" ht="89.25" customHeight="1">
      <c r="A46" s="109">
        <v>21080900</v>
      </c>
      <c r="B46" s="25" t="s">
        <v>59</v>
      </c>
      <c r="C46" s="97">
        <v>6.2</v>
      </c>
      <c r="D46" s="26">
        <v>0</v>
      </c>
      <c r="E46" s="20">
        <f t="shared" si="2"/>
        <v>0</v>
      </c>
      <c r="F46" s="97">
        <v>7.7</v>
      </c>
      <c r="G46" s="93">
        <v>1.541</v>
      </c>
      <c r="H46" s="126">
        <f aca="true" t="shared" si="6" ref="H46:H53">G46/F46*100</f>
        <v>20.01298701298701</v>
      </c>
      <c r="I46" s="21">
        <f t="shared" si="0"/>
        <v>-1.541</v>
      </c>
      <c r="J46" s="22">
        <f aca="true" t="shared" si="7" ref="J46:J51">D46/G46*100</f>
        <v>0</v>
      </c>
      <c r="K46" s="47"/>
      <c r="L46" s="47"/>
    </row>
    <row r="47" spans="1:12" s="4" customFormat="1" ht="20.25" customHeight="1">
      <c r="A47" s="109">
        <v>21081100</v>
      </c>
      <c r="B47" s="43" t="s">
        <v>60</v>
      </c>
      <c r="C47" s="96">
        <v>622.8</v>
      </c>
      <c r="D47" s="26">
        <v>21.318</v>
      </c>
      <c r="E47" s="20">
        <f t="shared" si="2"/>
        <v>3.4229287090558773</v>
      </c>
      <c r="F47" s="96">
        <v>757.8</v>
      </c>
      <c r="G47" s="93">
        <v>21.456</v>
      </c>
      <c r="H47" s="126">
        <f t="shared" si="6"/>
        <v>2.831353919239905</v>
      </c>
      <c r="I47" s="21">
        <f t="shared" si="0"/>
        <v>-0.13799999999999812</v>
      </c>
      <c r="J47" s="22">
        <f t="shared" si="7"/>
        <v>99.35682326621925</v>
      </c>
      <c r="K47" s="45"/>
      <c r="L47" s="45"/>
    </row>
    <row r="48" spans="1:12" s="4" customFormat="1" ht="42" customHeight="1" hidden="1">
      <c r="A48" s="42" t="s">
        <v>61</v>
      </c>
      <c r="B48" s="43" t="s">
        <v>62</v>
      </c>
      <c r="C48" s="93" t="s">
        <v>14</v>
      </c>
      <c r="D48" s="26" t="s">
        <v>14</v>
      </c>
      <c r="E48" s="20" t="e">
        <f t="shared" si="2"/>
        <v>#VALUE!</v>
      </c>
      <c r="F48" s="93" t="s">
        <v>14</v>
      </c>
      <c r="G48" s="93" t="s">
        <v>14</v>
      </c>
      <c r="H48" s="126" t="e">
        <f t="shared" si="6"/>
        <v>#VALUE!</v>
      </c>
      <c r="I48" s="21" t="e">
        <f t="shared" si="0"/>
        <v>#VALUE!</v>
      </c>
      <c r="J48" s="22" t="e">
        <f t="shared" si="7"/>
        <v>#VALUE!</v>
      </c>
      <c r="K48" s="28"/>
      <c r="L48" s="28"/>
    </row>
    <row r="49" spans="1:12" s="4" customFormat="1" ht="36">
      <c r="A49" s="9" t="s">
        <v>63</v>
      </c>
      <c r="B49" s="48" t="s">
        <v>64</v>
      </c>
      <c r="C49" s="91">
        <f>C50+C61+C63</f>
        <v>16081.2</v>
      </c>
      <c r="D49" s="19">
        <f>D50+D60+D61+D63</f>
        <v>939.7684199999999</v>
      </c>
      <c r="E49" s="20">
        <f t="shared" si="2"/>
        <v>5.843894858592642</v>
      </c>
      <c r="F49" s="91">
        <f>F50+F60+F61+F63</f>
        <v>21416.1</v>
      </c>
      <c r="G49" s="91">
        <f>G50+G60+G61+G63</f>
        <v>902.9903199999999</v>
      </c>
      <c r="H49" s="126">
        <f t="shared" si="6"/>
        <v>4.216408776574633</v>
      </c>
      <c r="I49" s="21">
        <f t="shared" si="0"/>
        <v>36.778099999999995</v>
      </c>
      <c r="J49" s="22">
        <f t="shared" si="7"/>
        <v>104.07292295226375</v>
      </c>
      <c r="K49" s="23"/>
      <c r="L49" s="23"/>
    </row>
    <row r="50" spans="1:12" s="4" customFormat="1" ht="18.75">
      <c r="A50" s="16">
        <v>22010000</v>
      </c>
      <c r="B50" s="17" t="s">
        <v>65</v>
      </c>
      <c r="C50" s="91">
        <f>C51+C52+C53+C54+C55+C56+C57+C58+C59</f>
        <v>10982.6</v>
      </c>
      <c r="D50" s="19">
        <f>D51+D52+D53+D54+D55+D56+D57+D58+D59</f>
        <v>556.58953</v>
      </c>
      <c r="E50" s="20">
        <f t="shared" si="2"/>
        <v>5.067921348314607</v>
      </c>
      <c r="F50" s="91">
        <f>F51+F52+F53+F54+F55+F56+F57+F58+F59</f>
        <v>14406.300000000001</v>
      </c>
      <c r="G50" s="91">
        <f>G51+G52+G53+G54+G55+G56+G57+G58+G59</f>
        <v>650.41755</v>
      </c>
      <c r="H50" s="126">
        <f t="shared" si="6"/>
        <v>4.514813310843172</v>
      </c>
      <c r="I50" s="21">
        <f t="shared" si="0"/>
        <v>-93.82802000000004</v>
      </c>
      <c r="J50" s="22">
        <f t="shared" si="7"/>
        <v>85.57418692038675</v>
      </c>
      <c r="K50" s="23"/>
      <c r="L50" s="23"/>
    </row>
    <row r="51" spans="1:12" s="4" customFormat="1" ht="39" customHeight="1">
      <c r="A51" s="34" t="s">
        <v>66</v>
      </c>
      <c r="B51" s="49" t="s">
        <v>67</v>
      </c>
      <c r="C51" s="97">
        <v>5</v>
      </c>
      <c r="D51" s="26">
        <v>0</v>
      </c>
      <c r="E51" s="20">
        <f t="shared" si="2"/>
        <v>0</v>
      </c>
      <c r="F51" s="97">
        <v>0.5</v>
      </c>
      <c r="G51" s="93">
        <v>3.654</v>
      </c>
      <c r="H51" s="126">
        <f t="shared" si="6"/>
        <v>730.8</v>
      </c>
      <c r="I51" s="21">
        <f t="shared" si="0"/>
        <v>-3.654</v>
      </c>
      <c r="J51" s="22">
        <f t="shared" si="7"/>
        <v>0</v>
      </c>
      <c r="K51" s="23"/>
      <c r="L51" s="23"/>
    </row>
    <row r="52" spans="1:12" s="4" customFormat="1" ht="36.75" customHeight="1">
      <c r="A52" s="34" t="s">
        <v>68</v>
      </c>
      <c r="B52" s="50" t="s">
        <v>69</v>
      </c>
      <c r="C52" s="97">
        <v>0</v>
      </c>
      <c r="D52" s="26">
        <v>0</v>
      </c>
      <c r="E52" s="20"/>
      <c r="F52" s="97">
        <v>0</v>
      </c>
      <c r="G52" s="93">
        <v>0</v>
      </c>
      <c r="H52" s="126"/>
      <c r="I52" s="21">
        <f t="shared" si="0"/>
        <v>0</v>
      </c>
      <c r="J52" s="22"/>
      <c r="K52" s="23"/>
      <c r="L52" s="23"/>
    </row>
    <row r="53" spans="1:12" s="4" customFormat="1" ht="36" customHeight="1">
      <c r="A53" s="34" t="s">
        <v>70</v>
      </c>
      <c r="B53" s="50" t="s">
        <v>71</v>
      </c>
      <c r="C53" s="97">
        <v>2</v>
      </c>
      <c r="D53" s="26">
        <v>0</v>
      </c>
      <c r="E53" s="20">
        <f t="shared" si="2"/>
        <v>0</v>
      </c>
      <c r="F53" s="97">
        <v>0</v>
      </c>
      <c r="G53" s="93">
        <v>0</v>
      </c>
      <c r="H53" s="126"/>
      <c r="I53" s="21">
        <f t="shared" si="0"/>
        <v>0</v>
      </c>
      <c r="J53" s="22"/>
      <c r="K53" s="23"/>
      <c r="L53" s="23"/>
    </row>
    <row r="54" spans="1:12" s="4" customFormat="1" ht="38.25" customHeight="1">
      <c r="A54" s="34" t="s">
        <v>72</v>
      </c>
      <c r="B54" s="50" t="s">
        <v>73</v>
      </c>
      <c r="C54" s="97">
        <v>0</v>
      </c>
      <c r="D54" s="26">
        <v>0</v>
      </c>
      <c r="E54" s="20"/>
      <c r="F54" s="97">
        <v>0</v>
      </c>
      <c r="G54" s="93">
        <v>0</v>
      </c>
      <c r="H54" s="126"/>
      <c r="I54" s="21">
        <f t="shared" si="0"/>
        <v>0</v>
      </c>
      <c r="J54" s="22"/>
      <c r="K54" s="23"/>
      <c r="L54" s="23"/>
    </row>
    <row r="55" spans="1:12" s="4" customFormat="1" ht="36" customHeight="1">
      <c r="A55" s="34" t="s">
        <v>74</v>
      </c>
      <c r="B55" s="50" t="s">
        <v>75</v>
      </c>
      <c r="C55" s="97">
        <v>3.5</v>
      </c>
      <c r="D55" s="26">
        <v>0.78</v>
      </c>
      <c r="E55" s="20">
        <f t="shared" si="2"/>
        <v>22.285714285714285</v>
      </c>
      <c r="F55" s="97">
        <v>6.5</v>
      </c>
      <c r="G55" s="93">
        <v>1.56</v>
      </c>
      <c r="H55" s="126">
        <f>G55/F55*100</f>
        <v>24.000000000000004</v>
      </c>
      <c r="I55" s="21">
        <f t="shared" si="0"/>
        <v>-0.78</v>
      </c>
      <c r="J55" s="22">
        <f>D55/G55*100</f>
        <v>50</v>
      </c>
      <c r="K55" s="23"/>
      <c r="L55" s="23"/>
    </row>
    <row r="56" spans="1:12" s="4" customFormat="1" ht="62.25" customHeight="1">
      <c r="A56" s="34" t="s">
        <v>76</v>
      </c>
      <c r="B56" s="50" t="s">
        <v>77</v>
      </c>
      <c r="C56" s="97">
        <v>120</v>
      </c>
      <c r="D56" s="26">
        <v>-0.663</v>
      </c>
      <c r="E56" s="20">
        <f t="shared" si="2"/>
        <v>-0.5525</v>
      </c>
      <c r="F56" s="97">
        <v>489.8</v>
      </c>
      <c r="G56" s="93">
        <v>27.268</v>
      </c>
      <c r="H56" s="126">
        <f>G56/F56*100</f>
        <v>5.567170273581054</v>
      </c>
      <c r="I56" s="21">
        <f t="shared" si="0"/>
        <v>-27.931</v>
      </c>
      <c r="J56" s="22">
        <f>D56/G56*100</f>
        <v>-2.4314214463840402</v>
      </c>
      <c r="K56" s="23"/>
      <c r="L56" s="23"/>
    </row>
    <row r="57" spans="1:12" s="4" customFormat="1" ht="36" customHeight="1">
      <c r="A57" s="34" t="s">
        <v>78</v>
      </c>
      <c r="B57" s="50" t="s">
        <v>79</v>
      </c>
      <c r="C57" s="97">
        <v>2000</v>
      </c>
      <c r="D57" s="26">
        <v>0</v>
      </c>
      <c r="E57" s="20">
        <f t="shared" si="2"/>
        <v>0</v>
      </c>
      <c r="F57" s="97">
        <v>3127.4</v>
      </c>
      <c r="G57" s="93">
        <v>0</v>
      </c>
      <c r="H57" s="126">
        <f>G57/F57*100</f>
        <v>0</v>
      </c>
      <c r="I57" s="21">
        <f t="shared" si="0"/>
        <v>0</v>
      </c>
      <c r="J57" s="22"/>
      <c r="K57" s="23"/>
      <c r="L57" s="23"/>
    </row>
    <row r="58" spans="1:12" s="4" customFormat="1" ht="42" customHeight="1">
      <c r="A58" s="34" t="s">
        <v>80</v>
      </c>
      <c r="B58" s="50" t="s">
        <v>81</v>
      </c>
      <c r="C58" s="97">
        <v>7878.1</v>
      </c>
      <c r="D58" s="26">
        <v>532.76255</v>
      </c>
      <c r="E58" s="20">
        <f t="shared" si="2"/>
        <v>6.762576636498649</v>
      </c>
      <c r="F58" s="97">
        <v>9695.6</v>
      </c>
      <c r="G58" s="93">
        <v>576.5</v>
      </c>
      <c r="H58" s="126">
        <f>G58/F58*100</f>
        <v>5.945996121952225</v>
      </c>
      <c r="I58" s="21">
        <f t="shared" si="0"/>
        <v>-43.73744999999997</v>
      </c>
      <c r="J58" s="22">
        <f>D58/G58*100</f>
        <v>92.41327840416305</v>
      </c>
      <c r="K58" s="23"/>
      <c r="L58" s="23"/>
    </row>
    <row r="59" spans="1:12" s="4" customFormat="1" ht="35.25" customHeight="1">
      <c r="A59" s="34" t="s">
        <v>82</v>
      </c>
      <c r="B59" s="51" t="s">
        <v>83</v>
      </c>
      <c r="C59" s="97">
        <v>974</v>
      </c>
      <c r="D59" s="26">
        <v>23.70998</v>
      </c>
      <c r="E59" s="20">
        <f t="shared" si="2"/>
        <v>2.4342895277207393</v>
      </c>
      <c r="F59" s="97">
        <v>1086.5</v>
      </c>
      <c r="G59" s="93">
        <v>41.43555</v>
      </c>
      <c r="H59" s="126">
        <f>G59/F59*100</f>
        <v>3.8136723423838013</v>
      </c>
      <c r="I59" s="21">
        <f t="shared" si="0"/>
        <v>-17.725569999999998</v>
      </c>
      <c r="J59" s="22">
        <f>D59/G59*100</f>
        <v>57.22134736958965</v>
      </c>
      <c r="K59" s="23"/>
      <c r="L59" s="23"/>
    </row>
    <row r="60" spans="1:12" s="4" customFormat="1" ht="25.5" customHeight="1">
      <c r="A60" s="52">
        <v>22020000</v>
      </c>
      <c r="B60" s="53" t="s">
        <v>84</v>
      </c>
      <c r="C60" s="94">
        <v>0</v>
      </c>
      <c r="D60" s="30"/>
      <c r="E60" s="20"/>
      <c r="F60" s="94"/>
      <c r="G60" s="94"/>
      <c r="H60" s="126"/>
      <c r="I60" s="21">
        <f t="shared" si="0"/>
        <v>0</v>
      </c>
      <c r="J60" s="22"/>
      <c r="K60" s="31"/>
      <c r="L60" s="31"/>
    </row>
    <row r="61" spans="1:12" s="4" customFormat="1" ht="53.25" customHeight="1">
      <c r="A61" s="16" t="s">
        <v>85</v>
      </c>
      <c r="B61" s="17" t="s">
        <v>86</v>
      </c>
      <c r="C61" s="98">
        <f>C62</f>
        <v>4496.8</v>
      </c>
      <c r="D61" s="40">
        <f>D62</f>
        <v>376.37583</v>
      </c>
      <c r="E61" s="20">
        <f t="shared" si="2"/>
        <v>8.369859233232521</v>
      </c>
      <c r="F61" s="98">
        <f>F62</f>
        <v>5872.2</v>
      </c>
      <c r="G61" s="98">
        <f>G62</f>
        <v>242.91767</v>
      </c>
      <c r="H61" s="126">
        <f aca="true" t="shared" si="8" ref="H61:H92">G61/F61*100</f>
        <v>4.136740403937195</v>
      </c>
      <c r="I61" s="21">
        <f t="shared" si="0"/>
        <v>133.45816000000002</v>
      </c>
      <c r="J61" s="22">
        <f aca="true" t="shared" si="9" ref="J61:J92">D61/G61*100</f>
        <v>154.9396674190066</v>
      </c>
      <c r="K61" s="14"/>
      <c r="L61" s="14"/>
    </row>
    <row r="62" spans="1:12" s="4" customFormat="1" ht="54.75" customHeight="1">
      <c r="A62" s="109" t="s">
        <v>87</v>
      </c>
      <c r="B62" s="43" t="s">
        <v>88</v>
      </c>
      <c r="C62" s="96">
        <v>4496.8</v>
      </c>
      <c r="D62" s="26">
        <f>329.42335+46.95248</f>
        <v>376.37583</v>
      </c>
      <c r="E62" s="20">
        <f t="shared" si="2"/>
        <v>8.369859233232521</v>
      </c>
      <c r="F62" s="96">
        <v>5872.2</v>
      </c>
      <c r="G62" s="93">
        <v>242.91767</v>
      </c>
      <c r="H62" s="126">
        <f t="shared" si="8"/>
        <v>4.136740403937195</v>
      </c>
      <c r="I62" s="21">
        <f t="shared" si="0"/>
        <v>133.45816000000002</v>
      </c>
      <c r="J62" s="22">
        <f t="shared" si="9"/>
        <v>154.9396674190066</v>
      </c>
      <c r="K62" s="45"/>
      <c r="L62" s="45"/>
    </row>
    <row r="63" spans="1:12" s="4" customFormat="1" ht="21.75" customHeight="1">
      <c r="A63" s="16">
        <v>22090000</v>
      </c>
      <c r="B63" s="17" t="s">
        <v>89</v>
      </c>
      <c r="C63" s="94">
        <v>601.8</v>
      </c>
      <c r="D63" s="29">
        <v>6.80306</v>
      </c>
      <c r="E63" s="20">
        <f t="shared" si="2"/>
        <v>1.1304519774011301</v>
      </c>
      <c r="F63" s="94">
        <v>1137.6</v>
      </c>
      <c r="G63" s="94">
        <v>9.655100000000001</v>
      </c>
      <c r="H63" s="126">
        <f t="shared" si="8"/>
        <v>0.8487253867791844</v>
      </c>
      <c r="I63" s="21">
        <f t="shared" si="0"/>
        <v>-2.8520400000000006</v>
      </c>
      <c r="J63" s="22">
        <f t="shared" si="9"/>
        <v>70.46079274165984</v>
      </c>
      <c r="K63" s="31"/>
      <c r="L63" s="31"/>
    </row>
    <row r="64" spans="1:12" s="4" customFormat="1" ht="25.5" customHeight="1">
      <c r="A64" s="9" t="s">
        <v>90</v>
      </c>
      <c r="B64" s="48" t="s">
        <v>91</v>
      </c>
      <c r="C64" s="98">
        <f>C66+C65</f>
        <v>162.3</v>
      </c>
      <c r="D64" s="40">
        <f>D66+D65</f>
        <v>13.61734</v>
      </c>
      <c r="E64" s="20">
        <f t="shared" si="2"/>
        <v>8.390227972889711</v>
      </c>
      <c r="F64" s="98">
        <f>F66+F65</f>
        <v>139.20000000000002</v>
      </c>
      <c r="G64" s="98">
        <f>G66+G65</f>
        <v>10.28626</v>
      </c>
      <c r="H64" s="126">
        <f t="shared" si="8"/>
        <v>7.389554597701149</v>
      </c>
      <c r="I64" s="21">
        <f t="shared" si="0"/>
        <v>3.33108</v>
      </c>
      <c r="J64" s="22">
        <f t="shared" si="9"/>
        <v>132.3837818604624</v>
      </c>
      <c r="K64" s="14"/>
      <c r="L64" s="14"/>
    </row>
    <row r="65" spans="1:12" s="4" customFormat="1" ht="24.75" customHeight="1">
      <c r="A65" s="108" t="s">
        <v>92</v>
      </c>
      <c r="B65" s="25" t="s">
        <v>58</v>
      </c>
      <c r="C65" s="93">
        <v>142.3</v>
      </c>
      <c r="D65" s="26">
        <v>13.61734</v>
      </c>
      <c r="E65" s="20">
        <f t="shared" si="2"/>
        <v>9.569458889669711</v>
      </c>
      <c r="F65" s="93">
        <v>137.3</v>
      </c>
      <c r="G65" s="93">
        <v>10.28626</v>
      </c>
      <c r="H65" s="126">
        <f t="shared" si="8"/>
        <v>7.491813546977422</v>
      </c>
      <c r="I65" s="21">
        <f t="shared" si="0"/>
        <v>3.33108</v>
      </c>
      <c r="J65" s="22">
        <f t="shared" si="9"/>
        <v>132.3837818604624</v>
      </c>
      <c r="K65" s="28"/>
      <c r="L65" s="28"/>
    </row>
    <row r="66" spans="1:12" s="4" customFormat="1" ht="57" customHeight="1">
      <c r="A66" s="16">
        <v>24030000</v>
      </c>
      <c r="B66" s="55" t="s">
        <v>93</v>
      </c>
      <c r="C66" s="94">
        <v>20</v>
      </c>
      <c r="D66" s="26">
        <v>0</v>
      </c>
      <c r="E66" s="20">
        <f t="shared" si="2"/>
        <v>0</v>
      </c>
      <c r="F66" s="94">
        <v>1.9</v>
      </c>
      <c r="G66" s="93">
        <v>0</v>
      </c>
      <c r="H66" s="126">
        <f t="shared" si="8"/>
        <v>0</v>
      </c>
      <c r="I66" s="21">
        <f t="shared" si="0"/>
        <v>0</v>
      </c>
      <c r="J66" s="22"/>
      <c r="K66" s="31"/>
      <c r="L66" s="31"/>
    </row>
    <row r="67" spans="1:12" s="4" customFormat="1" ht="93" customHeight="1">
      <c r="A67" s="109">
        <v>31010200</v>
      </c>
      <c r="B67" s="25" t="s">
        <v>94</v>
      </c>
      <c r="C67" s="96">
        <v>48.4</v>
      </c>
      <c r="D67" s="26">
        <v>4</v>
      </c>
      <c r="E67" s="20">
        <f t="shared" si="2"/>
        <v>8.264462809917356</v>
      </c>
      <c r="F67" s="96">
        <v>67.7</v>
      </c>
      <c r="G67" s="93">
        <v>4.5027</v>
      </c>
      <c r="H67" s="126">
        <f t="shared" si="8"/>
        <v>6.650960118168389</v>
      </c>
      <c r="I67" s="21">
        <f t="shared" si="0"/>
        <v>-0.5026999999999999</v>
      </c>
      <c r="J67" s="22">
        <f t="shared" si="9"/>
        <v>88.83558753636707</v>
      </c>
      <c r="K67" s="45"/>
      <c r="L67" s="45"/>
    </row>
    <row r="68" spans="1:12" s="4" customFormat="1" ht="55.5" customHeight="1" hidden="1">
      <c r="A68" s="110">
        <v>24110900</v>
      </c>
      <c r="B68" s="56" t="s">
        <v>95</v>
      </c>
      <c r="C68" s="99"/>
      <c r="D68" s="26"/>
      <c r="E68" s="20" t="e">
        <f t="shared" si="2"/>
        <v>#DIV/0!</v>
      </c>
      <c r="F68" s="99"/>
      <c r="G68" s="93"/>
      <c r="H68" s="126" t="e">
        <f t="shared" si="8"/>
        <v>#DIV/0!</v>
      </c>
      <c r="I68" s="21">
        <f t="shared" si="0"/>
        <v>0</v>
      </c>
      <c r="J68" s="22" t="e">
        <f t="shared" si="9"/>
        <v>#DIV/0!</v>
      </c>
      <c r="K68" s="57"/>
      <c r="L68" s="57"/>
    </row>
    <row r="69" spans="1:12" s="4" customFormat="1" ht="15" customHeight="1" hidden="1">
      <c r="A69" s="46" t="s">
        <v>96</v>
      </c>
      <c r="B69" s="17" t="s">
        <v>97</v>
      </c>
      <c r="C69" s="94" t="s">
        <v>14</v>
      </c>
      <c r="D69" s="26" t="s">
        <v>14</v>
      </c>
      <c r="E69" s="20" t="e">
        <f t="shared" si="2"/>
        <v>#VALUE!</v>
      </c>
      <c r="F69" s="94" t="s">
        <v>14</v>
      </c>
      <c r="G69" s="93" t="s">
        <v>14</v>
      </c>
      <c r="H69" s="126" t="e">
        <f t="shared" si="8"/>
        <v>#VALUE!</v>
      </c>
      <c r="I69" s="21" t="e">
        <f t="shared" si="0"/>
        <v>#VALUE!</v>
      </c>
      <c r="J69" s="22" t="e">
        <f t="shared" si="9"/>
        <v>#VALUE!</v>
      </c>
      <c r="K69" s="31"/>
      <c r="L69" s="31"/>
    </row>
    <row r="70" spans="1:12" s="4" customFormat="1" ht="15" customHeight="1" hidden="1">
      <c r="A70" s="109"/>
      <c r="B70" s="43" t="s">
        <v>98</v>
      </c>
      <c r="C70" s="96" t="s">
        <v>14</v>
      </c>
      <c r="D70" s="26" t="s">
        <v>14</v>
      </c>
      <c r="E70" s="20" t="e">
        <f t="shared" si="2"/>
        <v>#VALUE!</v>
      </c>
      <c r="F70" s="96" t="s">
        <v>14</v>
      </c>
      <c r="G70" s="93" t="s">
        <v>14</v>
      </c>
      <c r="H70" s="126" t="e">
        <f t="shared" si="8"/>
        <v>#VALUE!</v>
      </c>
      <c r="I70" s="21" t="e">
        <f aca="true" t="shared" si="10" ref="I70:I94">D70-G70</f>
        <v>#VALUE!</v>
      </c>
      <c r="J70" s="22" t="e">
        <f t="shared" si="9"/>
        <v>#VALUE!</v>
      </c>
      <c r="K70" s="45"/>
      <c r="L70" s="45"/>
    </row>
    <row r="71" spans="1:12" s="4" customFormat="1" ht="15" customHeight="1" hidden="1">
      <c r="A71" s="109"/>
      <c r="B71" s="43" t="s">
        <v>99</v>
      </c>
      <c r="C71" s="96"/>
      <c r="D71" s="26"/>
      <c r="E71" s="20" t="e">
        <f t="shared" si="2"/>
        <v>#DIV/0!</v>
      </c>
      <c r="F71" s="96"/>
      <c r="G71" s="93"/>
      <c r="H71" s="126" t="e">
        <f t="shared" si="8"/>
        <v>#DIV/0!</v>
      </c>
      <c r="I71" s="21">
        <f t="shared" si="10"/>
        <v>0</v>
      </c>
      <c r="J71" s="22" t="e">
        <f t="shared" si="9"/>
        <v>#DIV/0!</v>
      </c>
      <c r="K71" s="45"/>
      <c r="L71" s="45"/>
    </row>
    <row r="72" spans="1:12" s="4" customFormat="1" ht="15" customHeight="1" hidden="1">
      <c r="A72" s="109"/>
      <c r="B72" s="43" t="s">
        <v>100</v>
      </c>
      <c r="C72" s="96" t="s">
        <v>14</v>
      </c>
      <c r="D72" s="26" t="s">
        <v>14</v>
      </c>
      <c r="E72" s="20" t="e">
        <f t="shared" si="2"/>
        <v>#VALUE!</v>
      </c>
      <c r="F72" s="96" t="s">
        <v>14</v>
      </c>
      <c r="G72" s="93" t="s">
        <v>14</v>
      </c>
      <c r="H72" s="126" t="e">
        <f t="shared" si="8"/>
        <v>#VALUE!</v>
      </c>
      <c r="I72" s="21" t="e">
        <f t="shared" si="10"/>
        <v>#VALUE!</v>
      </c>
      <c r="J72" s="22" t="e">
        <f t="shared" si="9"/>
        <v>#VALUE!</v>
      </c>
      <c r="K72" s="45"/>
      <c r="L72" s="45"/>
    </row>
    <row r="73" spans="1:12" s="4" customFormat="1" ht="15" customHeight="1" hidden="1">
      <c r="A73" s="109" t="s">
        <v>14</v>
      </c>
      <c r="B73" s="43" t="s">
        <v>101</v>
      </c>
      <c r="C73" s="96" t="s">
        <v>14</v>
      </c>
      <c r="D73" s="26" t="s">
        <v>14</v>
      </c>
      <c r="E73" s="20" t="e">
        <f t="shared" si="2"/>
        <v>#VALUE!</v>
      </c>
      <c r="F73" s="96" t="s">
        <v>14</v>
      </c>
      <c r="G73" s="93" t="s">
        <v>14</v>
      </c>
      <c r="H73" s="126" t="e">
        <f t="shared" si="8"/>
        <v>#VALUE!</v>
      </c>
      <c r="I73" s="21" t="e">
        <f t="shared" si="10"/>
        <v>#VALUE!</v>
      </c>
      <c r="J73" s="22" t="e">
        <f t="shared" si="9"/>
        <v>#VALUE!</v>
      </c>
      <c r="K73" s="45"/>
      <c r="L73" s="45"/>
    </row>
    <row r="74" spans="1:12" s="4" customFormat="1" ht="15" customHeight="1" hidden="1">
      <c r="A74" s="109" t="s">
        <v>14</v>
      </c>
      <c r="B74" s="43" t="s">
        <v>102</v>
      </c>
      <c r="C74" s="96" t="s">
        <v>14</v>
      </c>
      <c r="D74" s="26" t="s">
        <v>14</v>
      </c>
      <c r="E74" s="20" t="e">
        <f t="shared" si="2"/>
        <v>#VALUE!</v>
      </c>
      <c r="F74" s="96" t="s">
        <v>14</v>
      </c>
      <c r="G74" s="93" t="s">
        <v>14</v>
      </c>
      <c r="H74" s="126" t="e">
        <f t="shared" si="8"/>
        <v>#VALUE!</v>
      </c>
      <c r="I74" s="21" t="e">
        <f t="shared" si="10"/>
        <v>#VALUE!</v>
      </c>
      <c r="J74" s="22" t="e">
        <f t="shared" si="9"/>
        <v>#VALUE!</v>
      </c>
      <c r="K74" s="45"/>
      <c r="L74" s="45"/>
    </row>
    <row r="75" spans="1:12" s="4" customFormat="1" ht="15" customHeight="1" hidden="1">
      <c r="A75" s="109" t="s">
        <v>14</v>
      </c>
      <c r="B75" s="43" t="s">
        <v>103</v>
      </c>
      <c r="C75" s="96" t="s">
        <v>14</v>
      </c>
      <c r="D75" s="26" t="s">
        <v>14</v>
      </c>
      <c r="E75" s="20" t="e">
        <f aca="true" t="shared" si="11" ref="E75:E94">D75/C75*100</f>
        <v>#VALUE!</v>
      </c>
      <c r="F75" s="96" t="s">
        <v>14</v>
      </c>
      <c r="G75" s="93" t="s">
        <v>14</v>
      </c>
      <c r="H75" s="126" t="e">
        <f t="shared" si="8"/>
        <v>#VALUE!</v>
      </c>
      <c r="I75" s="21" t="e">
        <f t="shared" si="10"/>
        <v>#VALUE!</v>
      </c>
      <c r="J75" s="22" t="e">
        <f t="shared" si="9"/>
        <v>#VALUE!</v>
      </c>
      <c r="K75" s="45"/>
      <c r="L75" s="45"/>
    </row>
    <row r="76" spans="1:12" s="4" customFormat="1" ht="15" customHeight="1" hidden="1">
      <c r="A76" s="109" t="s">
        <v>14</v>
      </c>
      <c r="B76" s="43" t="s">
        <v>104</v>
      </c>
      <c r="C76" s="96" t="s">
        <v>14</v>
      </c>
      <c r="D76" s="26" t="s">
        <v>14</v>
      </c>
      <c r="E76" s="20" t="e">
        <f t="shared" si="11"/>
        <v>#VALUE!</v>
      </c>
      <c r="F76" s="96" t="s">
        <v>14</v>
      </c>
      <c r="G76" s="93" t="s">
        <v>14</v>
      </c>
      <c r="H76" s="126" t="e">
        <f t="shared" si="8"/>
        <v>#VALUE!</v>
      </c>
      <c r="I76" s="21" t="e">
        <f t="shared" si="10"/>
        <v>#VALUE!</v>
      </c>
      <c r="J76" s="22" t="e">
        <f t="shared" si="9"/>
        <v>#VALUE!</v>
      </c>
      <c r="K76" s="45"/>
      <c r="L76" s="45"/>
    </row>
    <row r="77" spans="1:12" s="15" customFormat="1" ht="12.75" customHeight="1" hidden="1">
      <c r="A77" s="111" t="s">
        <v>105</v>
      </c>
      <c r="B77" s="38" t="s">
        <v>106</v>
      </c>
      <c r="C77" s="95" t="s">
        <v>14</v>
      </c>
      <c r="D77" s="26" t="s">
        <v>14</v>
      </c>
      <c r="E77" s="20" t="e">
        <f t="shared" si="11"/>
        <v>#VALUE!</v>
      </c>
      <c r="F77" s="95" t="s">
        <v>14</v>
      </c>
      <c r="G77" s="93" t="s">
        <v>14</v>
      </c>
      <c r="H77" s="126" t="e">
        <f t="shared" si="8"/>
        <v>#VALUE!</v>
      </c>
      <c r="I77" s="21" t="e">
        <f t="shared" si="10"/>
        <v>#VALUE!</v>
      </c>
      <c r="J77" s="22" t="e">
        <f t="shared" si="9"/>
        <v>#VALUE!</v>
      </c>
      <c r="K77" s="41"/>
      <c r="L77" s="41"/>
    </row>
    <row r="78" spans="1:12" s="4" customFormat="1" ht="12.75" customHeight="1" hidden="1">
      <c r="A78" s="46" t="s">
        <v>107</v>
      </c>
      <c r="B78" s="17" t="s">
        <v>108</v>
      </c>
      <c r="C78" s="94" t="s">
        <v>14</v>
      </c>
      <c r="D78" s="26" t="s">
        <v>14</v>
      </c>
      <c r="E78" s="20" t="e">
        <f t="shared" si="11"/>
        <v>#VALUE!</v>
      </c>
      <c r="F78" s="94" t="s">
        <v>14</v>
      </c>
      <c r="G78" s="93" t="s">
        <v>14</v>
      </c>
      <c r="H78" s="126" t="e">
        <f t="shared" si="8"/>
        <v>#VALUE!</v>
      </c>
      <c r="I78" s="21" t="e">
        <f t="shared" si="10"/>
        <v>#VALUE!</v>
      </c>
      <c r="J78" s="22" t="e">
        <f t="shared" si="9"/>
        <v>#VALUE!</v>
      </c>
      <c r="K78" s="31"/>
      <c r="L78" s="31"/>
    </row>
    <row r="79" spans="1:12" s="4" customFormat="1" ht="46.5" customHeight="1" hidden="1">
      <c r="A79" s="108" t="s">
        <v>109</v>
      </c>
      <c r="B79" s="25" t="s">
        <v>110</v>
      </c>
      <c r="C79" s="93" t="s">
        <v>14</v>
      </c>
      <c r="D79" s="26" t="s">
        <v>14</v>
      </c>
      <c r="E79" s="20" t="e">
        <f t="shared" si="11"/>
        <v>#VALUE!</v>
      </c>
      <c r="F79" s="93" t="s">
        <v>14</v>
      </c>
      <c r="G79" s="93" t="s">
        <v>14</v>
      </c>
      <c r="H79" s="126" t="e">
        <f t="shared" si="8"/>
        <v>#VALUE!</v>
      </c>
      <c r="I79" s="21" t="e">
        <f t="shared" si="10"/>
        <v>#VALUE!</v>
      </c>
      <c r="J79" s="22" t="e">
        <f t="shared" si="9"/>
        <v>#VALUE!</v>
      </c>
      <c r="K79" s="28"/>
      <c r="L79" s="28"/>
    </row>
    <row r="80" spans="1:12" s="4" customFormat="1" ht="28.5" customHeight="1" hidden="1">
      <c r="A80" s="46" t="s">
        <v>111</v>
      </c>
      <c r="B80" s="17" t="s">
        <v>112</v>
      </c>
      <c r="C80" s="94" t="s">
        <v>14</v>
      </c>
      <c r="D80" s="26" t="s">
        <v>14</v>
      </c>
      <c r="E80" s="20" t="e">
        <f t="shared" si="11"/>
        <v>#VALUE!</v>
      </c>
      <c r="F80" s="94" t="s">
        <v>14</v>
      </c>
      <c r="G80" s="93" t="s">
        <v>14</v>
      </c>
      <c r="H80" s="126" t="e">
        <f t="shared" si="8"/>
        <v>#VALUE!</v>
      </c>
      <c r="I80" s="21" t="e">
        <f t="shared" si="10"/>
        <v>#VALUE!</v>
      </c>
      <c r="J80" s="22" t="e">
        <f t="shared" si="9"/>
        <v>#VALUE!</v>
      </c>
      <c r="K80" s="31"/>
      <c r="L80" s="31"/>
    </row>
    <row r="81" spans="1:12" s="4" customFormat="1" ht="18" customHeight="1" hidden="1">
      <c r="A81" s="108" t="s">
        <v>113</v>
      </c>
      <c r="B81" s="25" t="s">
        <v>114</v>
      </c>
      <c r="C81" s="93" t="s">
        <v>14</v>
      </c>
      <c r="D81" s="26" t="s">
        <v>14</v>
      </c>
      <c r="E81" s="20" t="e">
        <f t="shared" si="11"/>
        <v>#VALUE!</v>
      </c>
      <c r="F81" s="93" t="s">
        <v>14</v>
      </c>
      <c r="G81" s="93" t="s">
        <v>14</v>
      </c>
      <c r="H81" s="126" t="e">
        <f t="shared" si="8"/>
        <v>#VALUE!</v>
      </c>
      <c r="I81" s="21" t="e">
        <f t="shared" si="10"/>
        <v>#VALUE!</v>
      </c>
      <c r="J81" s="22" t="e">
        <f t="shared" si="9"/>
        <v>#VALUE!</v>
      </c>
      <c r="K81" s="28"/>
      <c r="L81" s="28"/>
    </row>
    <row r="82" spans="1:12" s="15" customFormat="1" ht="12.75" customHeight="1" hidden="1">
      <c r="A82" s="111" t="s">
        <v>115</v>
      </c>
      <c r="B82" s="38" t="s">
        <v>116</v>
      </c>
      <c r="C82" s="95" t="s">
        <v>14</v>
      </c>
      <c r="D82" s="26" t="s">
        <v>14</v>
      </c>
      <c r="E82" s="20" t="e">
        <f t="shared" si="11"/>
        <v>#VALUE!</v>
      </c>
      <c r="F82" s="95" t="s">
        <v>14</v>
      </c>
      <c r="G82" s="93" t="s">
        <v>14</v>
      </c>
      <c r="H82" s="126" t="e">
        <f t="shared" si="8"/>
        <v>#VALUE!</v>
      </c>
      <c r="I82" s="21" t="e">
        <f t="shared" si="10"/>
        <v>#VALUE!</v>
      </c>
      <c r="J82" s="22" t="e">
        <f t="shared" si="9"/>
        <v>#VALUE!</v>
      </c>
      <c r="K82" s="41"/>
      <c r="L82" s="41"/>
    </row>
    <row r="83" spans="1:12" s="4" customFormat="1" ht="12.75" customHeight="1" hidden="1">
      <c r="A83" s="46" t="s">
        <v>117</v>
      </c>
      <c r="B83" s="17" t="s">
        <v>118</v>
      </c>
      <c r="C83" s="94" t="s">
        <v>14</v>
      </c>
      <c r="D83" s="26" t="s">
        <v>14</v>
      </c>
      <c r="E83" s="20" t="e">
        <f t="shared" si="11"/>
        <v>#VALUE!</v>
      </c>
      <c r="F83" s="94" t="s">
        <v>14</v>
      </c>
      <c r="G83" s="93" t="s">
        <v>14</v>
      </c>
      <c r="H83" s="126" t="e">
        <f t="shared" si="8"/>
        <v>#VALUE!</v>
      </c>
      <c r="I83" s="21" t="e">
        <f t="shared" si="10"/>
        <v>#VALUE!</v>
      </c>
      <c r="J83" s="22" t="e">
        <f t="shared" si="9"/>
        <v>#VALUE!</v>
      </c>
      <c r="K83" s="31"/>
      <c r="L83" s="31"/>
    </row>
    <row r="84" spans="1:12" s="4" customFormat="1" ht="51" customHeight="1" hidden="1">
      <c r="A84" s="108" t="s">
        <v>119</v>
      </c>
      <c r="B84" s="25" t="s">
        <v>120</v>
      </c>
      <c r="C84" s="93" t="s">
        <v>14</v>
      </c>
      <c r="D84" s="26" t="s">
        <v>14</v>
      </c>
      <c r="E84" s="20" t="e">
        <f t="shared" si="11"/>
        <v>#VALUE!</v>
      </c>
      <c r="F84" s="93" t="s">
        <v>14</v>
      </c>
      <c r="G84" s="93" t="s">
        <v>14</v>
      </c>
      <c r="H84" s="126" t="e">
        <f t="shared" si="8"/>
        <v>#VALUE!</v>
      </c>
      <c r="I84" s="21" t="e">
        <f t="shared" si="10"/>
        <v>#VALUE!</v>
      </c>
      <c r="J84" s="22" t="e">
        <f t="shared" si="9"/>
        <v>#VALUE!</v>
      </c>
      <c r="K84" s="28"/>
      <c r="L84" s="28"/>
    </row>
    <row r="85" spans="1:12" s="4" customFormat="1" ht="68.25" customHeight="1" hidden="1">
      <c r="A85" s="109" t="s">
        <v>121</v>
      </c>
      <c r="B85" s="43" t="s">
        <v>122</v>
      </c>
      <c r="C85" s="96" t="s">
        <v>14</v>
      </c>
      <c r="D85" s="26" t="s">
        <v>14</v>
      </c>
      <c r="E85" s="20" t="e">
        <f t="shared" si="11"/>
        <v>#VALUE!</v>
      </c>
      <c r="F85" s="96" t="s">
        <v>14</v>
      </c>
      <c r="G85" s="93" t="s">
        <v>14</v>
      </c>
      <c r="H85" s="126" t="e">
        <f t="shared" si="8"/>
        <v>#VALUE!</v>
      </c>
      <c r="I85" s="21" t="e">
        <f t="shared" si="10"/>
        <v>#VALUE!</v>
      </c>
      <c r="J85" s="22" t="e">
        <f t="shared" si="9"/>
        <v>#VALUE!</v>
      </c>
      <c r="K85" s="45"/>
      <c r="L85" s="45"/>
    </row>
    <row r="86" spans="1:12" s="4" customFormat="1" ht="28.5" customHeight="1" hidden="1">
      <c r="A86" s="109">
        <v>50110002</v>
      </c>
      <c r="B86" s="43" t="s">
        <v>123</v>
      </c>
      <c r="C86" s="96" t="s">
        <v>14</v>
      </c>
      <c r="D86" s="26" t="s">
        <v>14</v>
      </c>
      <c r="E86" s="20" t="e">
        <f t="shared" si="11"/>
        <v>#VALUE!</v>
      </c>
      <c r="F86" s="96" t="s">
        <v>14</v>
      </c>
      <c r="G86" s="93" t="s">
        <v>14</v>
      </c>
      <c r="H86" s="126" t="e">
        <f t="shared" si="8"/>
        <v>#VALUE!</v>
      </c>
      <c r="I86" s="21" t="e">
        <f t="shared" si="10"/>
        <v>#VALUE!</v>
      </c>
      <c r="J86" s="22" t="e">
        <f t="shared" si="9"/>
        <v>#VALUE!</v>
      </c>
      <c r="K86" s="45"/>
      <c r="L86" s="45"/>
    </row>
    <row r="87" spans="1:12" s="4" customFormat="1" ht="18.75" customHeight="1" hidden="1">
      <c r="A87" s="112">
        <v>50110003</v>
      </c>
      <c r="B87" s="58" t="s">
        <v>124</v>
      </c>
      <c r="C87" s="97" t="s">
        <v>14</v>
      </c>
      <c r="D87" s="26" t="s">
        <v>14</v>
      </c>
      <c r="E87" s="20" t="e">
        <f t="shared" si="11"/>
        <v>#VALUE!</v>
      </c>
      <c r="F87" s="97" t="s">
        <v>14</v>
      </c>
      <c r="G87" s="93" t="s">
        <v>14</v>
      </c>
      <c r="H87" s="126" t="e">
        <f t="shared" si="8"/>
        <v>#VALUE!</v>
      </c>
      <c r="I87" s="21" t="e">
        <f t="shared" si="10"/>
        <v>#VALUE!</v>
      </c>
      <c r="J87" s="22" t="e">
        <f t="shared" si="9"/>
        <v>#VALUE!</v>
      </c>
      <c r="K87" s="47"/>
      <c r="L87" s="47"/>
    </row>
    <row r="88" spans="1:12" s="4" customFormat="1" ht="15" customHeight="1" hidden="1">
      <c r="A88" s="109">
        <v>50110005</v>
      </c>
      <c r="B88" s="58" t="s">
        <v>125</v>
      </c>
      <c r="C88" s="96" t="s">
        <v>14</v>
      </c>
      <c r="D88" s="26" t="s">
        <v>14</v>
      </c>
      <c r="E88" s="20" t="e">
        <f t="shared" si="11"/>
        <v>#VALUE!</v>
      </c>
      <c r="F88" s="96" t="s">
        <v>14</v>
      </c>
      <c r="G88" s="93" t="s">
        <v>14</v>
      </c>
      <c r="H88" s="126" t="e">
        <f t="shared" si="8"/>
        <v>#VALUE!</v>
      </c>
      <c r="I88" s="21" t="e">
        <f t="shared" si="10"/>
        <v>#VALUE!</v>
      </c>
      <c r="J88" s="22" t="e">
        <f t="shared" si="9"/>
        <v>#VALUE!</v>
      </c>
      <c r="K88" s="45"/>
      <c r="L88" s="45"/>
    </row>
    <row r="89" spans="1:12" s="4" customFormat="1" ht="15.75" customHeight="1" hidden="1">
      <c r="A89" s="112">
        <v>50110006</v>
      </c>
      <c r="B89" s="58" t="s">
        <v>126</v>
      </c>
      <c r="C89" s="97" t="s">
        <v>14</v>
      </c>
      <c r="D89" s="26" t="s">
        <v>14</v>
      </c>
      <c r="E89" s="20" t="e">
        <f t="shared" si="11"/>
        <v>#VALUE!</v>
      </c>
      <c r="F89" s="97" t="s">
        <v>14</v>
      </c>
      <c r="G89" s="93" t="s">
        <v>14</v>
      </c>
      <c r="H89" s="126" t="e">
        <f t="shared" si="8"/>
        <v>#VALUE!</v>
      </c>
      <c r="I89" s="21" t="e">
        <f t="shared" si="10"/>
        <v>#VALUE!</v>
      </c>
      <c r="J89" s="22" t="e">
        <f t="shared" si="9"/>
        <v>#VALUE!</v>
      </c>
      <c r="K89" s="47"/>
      <c r="L89" s="47"/>
    </row>
    <row r="90" spans="1:12" s="4" customFormat="1" ht="6" customHeight="1" hidden="1">
      <c r="A90" s="113">
        <v>50110009</v>
      </c>
      <c r="B90" s="43" t="s">
        <v>127</v>
      </c>
      <c r="C90" s="96"/>
      <c r="D90" s="26"/>
      <c r="E90" s="20" t="e">
        <f t="shared" si="11"/>
        <v>#DIV/0!</v>
      </c>
      <c r="F90" s="96"/>
      <c r="G90" s="93"/>
      <c r="H90" s="126" t="e">
        <f t="shared" si="8"/>
        <v>#DIV/0!</v>
      </c>
      <c r="I90" s="21">
        <f t="shared" si="10"/>
        <v>0</v>
      </c>
      <c r="J90" s="22" t="e">
        <f t="shared" si="9"/>
        <v>#DIV/0!</v>
      </c>
      <c r="K90" s="45"/>
      <c r="L90" s="45"/>
    </row>
    <row r="91" spans="1:12" s="4" customFormat="1" ht="0.75" customHeight="1" thickBot="1">
      <c r="A91" s="113"/>
      <c r="B91" s="59"/>
      <c r="C91" s="100">
        <v>0</v>
      </c>
      <c r="D91" s="26"/>
      <c r="E91" s="20" t="e">
        <f t="shared" si="11"/>
        <v>#DIV/0!</v>
      </c>
      <c r="F91" s="100"/>
      <c r="G91" s="93"/>
      <c r="H91" s="126" t="e">
        <f t="shared" si="8"/>
        <v>#DIV/0!</v>
      </c>
      <c r="I91" s="21">
        <f t="shared" si="10"/>
        <v>0</v>
      </c>
      <c r="J91" s="22" t="e">
        <f t="shared" si="9"/>
        <v>#DIV/0!</v>
      </c>
      <c r="K91" s="45"/>
      <c r="L91" s="45"/>
    </row>
    <row r="92" spans="1:12" s="4" customFormat="1" ht="18" customHeight="1" hidden="1">
      <c r="A92" s="113"/>
      <c r="B92" s="43"/>
      <c r="C92" s="100"/>
      <c r="D92" s="26"/>
      <c r="E92" s="20" t="e">
        <f t="shared" si="11"/>
        <v>#DIV/0!</v>
      </c>
      <c r="F92" s="100"/>
      <c r="G92" s="93"/>
      <c r="H92" s="126" t="e">
        <f t="shared" si="8"/>
        <v>#DIV/0!</v>
      </c>
      <c r="I92" s="21">
        <f t="shared" si="10"/>
        <v>0</v>
      </c>
      <c r="J92" s="22" t="e">
        <f t="shared" si="9"/>
        <v>#DIV/0!</v>
      </c>
      <c r="K92" s="45"/>
      <c r="L92" s="45"/>
    </row>
    <row r="93" spans="1:12" s="4" customFormat="1" ht="40.5" customHeight="1">
      <c r="A93" s="109">
        <v>31020000</v>
      </c>
      <c r="B93" s="25" t="s">
        <v>128</v>
      </c>
      <c r="C93" s="96">
        <v>0</v>
      </c>
      <c r="D93" s="26">
        <v>0</v>
      </c>
      <c r="E93" s="20"/>
      <c r="F93" s="96"/>
      <c r="G93" s="93">
        <v>0</v>
      </c>
      <c r="H93" s="126"/>
      <c r="I93" s="21">
        <f t="shared" si="10"/>
        <v>0</v>
      </c>
      <c r="J93" s="22"/>
      <c r="K93" s="45"/>
      <c r="L93" s="45"/>
    </row>
    <row r="94" spans="1:12" s="1" customFormat="1" ht="18.75" customHeight="1" thickBot="1">
      <c r="A94" s="60"/>
      <c r="B94" s="61" t="s">
        <v>129</v>
      </c>
      <c r="C94" s="114">
        <f>C6+C38+C67</f>
        <v>1096783</v>
      </c>
      <c r="D94" s="114">
        <f>D6+D38+D67+D93</f>
        <v>86837.61003999999</v>
      </c>
      <c r="E94" s="115">
        <f t="shared" si="11"/>
        <v>7.91748322503175</v>
      </c>
      <c r="F94" s="114">
        <f>F6+F38+F67+F93</f>
        <v>1219821.3999999997</v>
      </c>
      <c r="G94" s="114">
        <f>G6+G38+G67+G93</f>
        <v>80524.02367</v>
      </c>
      <c r="H94" s="114">
        <f>G94/F94*100</f>
        <v>6.6012961954922265</v>
      </c>
      <c r="I94" s="116">
        <f t="shared" si="10"/>
        <v>6313.58636999999</v>
      </c>
      <c r="J94" s="117">
        <f>D94/G94*100</f>
        <v>107.84062455184065</v>
      </c>
      <c r="K94" s="62"/>
      <c r="L94" s="62"/>
    </row>
    <row r="95" spans="1:10" s="15" customFormat="1" ht="18.75" thickBot="1">
      <c r="A95" s="122" t="s">
        <v>130</v>
      </c>
      <c r="B95" s="123"/>
      <c r="C95" s="123"/>
      <c r="D95" s="123"/>
      <c r="E95" s="123"/>
      <c r="F95" s="123"/>
      <c r="G95" s="123"/>
      <c r="H95" s="123"/>
      <c r="I95" s="123"/>
      <c r="J95" s="124"/>
    </row>
    <row r="96" spans="1:10" s="4" customFormat="1" ht="44.25" customHeight="1" thickBot="1">
      <c r="A96" s="63">
        <v>50110004</v>
      </c>
      <c r="B96" s="64" t="s">
        <v>131</v>
      </c>
      <c r="C96" s="65"/>
      <c r="D96" s="66">
        <v>0</v>
      </c>
      <c r="E96" s="66"/>
      <c r="F96" s="67">
        <v>5000</v>
      </c>
      <c r="G96" s="68">
        <v>0</v>
      </c>
      <c r="H96" s="69">
        <f>G96/F96*100</f>
        <v>0</v>
      </c>
      <c r="I96" s="70">
        <f>D96-G96</f>
        <v>0</v>
      </c>
      <c r="J96" s="71"/>
    </row>
    <row r="97" spans="1:10" s="4" customFormat="1" ht="18.75" hidden="1">
      <c r="A97" s="72"/>
      <c r="B97" s="73"/>
      <c r="C97" s="74"/>
      <c r="D97" s="75"/>
      <c r="E97" s="76"/>
      <c r="F97" s="74"/>
      <c r="G97" s="74"/>
      <c r="H97" s="76"/>
      <c r="I97" s="14"/>
      <c r="J97" s="47"/>
    </row>
    <row r="98" spans="1:10" s="4" customFormat="1" ht="18.75" hidden="1">
      <c r="A98" s="72"/>
      <c r="B98" s="73"/>
      <c r="C98" s="74"/>
      <c r="D98" s="75"/>
      <c r="E98" s="76"/>
      <c r="F98" s="74"/>
      <c r="G98" s="74"/>
      <c r="H98" s="76"/>
      <c r="I98" s="14"/>
      <c r="J98" s="47"/>
    </row>
    <row r="99" spans="1:10" s="4" customFormat="1" ht="18.75" hidden="1">
      <c r="A99" s="72"/>
      <c r="B99" s="73"/>
      <c r="C99" s="74"/>
      <c r="D99" s="75"/>
      <c r="E99" s="76"/>
      <c r="F99" s="74"/>
      <c r="G99" s="74"/>
      <c r="H99" s="76"/>
      <c r="I99" s="14"/>
      <c r="J99" s="47"/>
    </row>
    <row r="100" spans="1:10" s="4" customFormat="1" ht="18.75" hidden="1">
      <c r="A100" s="72"/>
      <c r="B100" s="73"/>
      <c r="C100" s="74"/>
      <c r="D100" s="75"/>
      <c r="E100" s="76"/>
      <c r="F100" s="74"/>
      <c r="G100" s="74"/>
      <c r="H100" s="76"/>
      <c r="I100" s="14"/>
      <c r="J100" s="47"/>
    </row>
    <row r="101" spans="1:10" s="4" customFormat="1" ht="18.75" hidden="1">
      <c r="A101" s="77"/>
      <c r="B101" s="78"/>
      <c r="C101" s="74"/>
      <c r="D101" s="75"/>
      <c r="E101" s="76"/>
      <c r="F101" s="74"/>
      <c r="G101" s="74"/>
      <c r="H101" s="76"/>
      <c r="I101" s="14"/>
      <c r="J101" s="47"/>
    </row>
    <row r="102" spans="1:10" s="4" customFormat="1" ht="18.75" hidden="1">
      <c r="A102" s="79"/>
      <c r="B102" s="73"/>
      <c r="C102" s="74"/>
      <c r="D102" s="75"/>
      <c r="E102" s="76"/>
      <c r="F102" s="74"/>
      <c r="G102" s="74"/>
      <c r="H102" s="76"/>
      <c r="I102" s="14"/>
      <c r="J102" s="47"/>
    </row>
    <row r="103" spans="1:10" s="4" customFormat="1" ht="18.75" hidden="1">
      <c r="A103" s="79"/>
      <c r="B103" s="73"/>
      <c r="C103" s="74"/>
      <c r="D103" s="75"/>
      <c r="E103" s="76"/>
      <c r="F103" s="74"/>
      <c r="G103" s="74"/>
      <c r="H103" s="76"/>
      <c r="I103" s="14"/>
      <c r="J103" s="47"/>
    </row>
    <row r="104" spans="1:10" s="15" customFormat="1" ht="18" hidden="1">
      <c r="A104" s="80"/>
      <c r="B104" s="8"/>
      <c r="C104" s="81"/>
      <c r="D104" s="75"/>
      <c r="E104" s="76"/>
      <c r="F104" s="81"/>
      <c r="G104" s="81"/>
      <c r="H104" s="76"/>
      <c r="I104" s="14"/>
      <c r="J104" s="47"/>
    </row>
    <row r="105" spans="1:10" s="4" customFormat="1" ht="18.75" hidden="1">
      <c r="A105" s="77"/>
      <c r="B105" s="78"/>
      <c r="C105" s="74"/>
      <c r="D105" s="75"/>
      <c r="E105" s="76"/>
      <c r="F105" s="74"/>
      <c r="G105" s="74"/>
      <c r="H105" s="76"/>
      <c r="I105" s="14"/>
      <c r="J105" s="47"/>
    </row>
    <row r="106" spans="1:10" s="4" customFormat="1" ht="5.25" customHeight="1">
      <c r="A106" s="79"/>
      <c r="B106" s="73"/>
      <c r="C106" s="74"/>
      <c r="D106" s="75"/>
      <c r="E106" s="76"/>
      <c r="F106" s="74"/>
      <c r="G106" s="74"/>
      <c r="H106" s="76"/>
      <c r="I106" s="14"/>
      <c r="J106" s="47"/>
    </row>
    <row r="107" spans="1:10" s="1" customFormat="1" ht="16.5" customHeight="1">
      <c r="A107" s="82"/>
      <c r="B107" s="83"/>
      <c r="C107" s="82"/>
      <c r="D107" s="75"/>
      <c r="E107" s="76"/>
      <c r="F107" s="82"/>
      <c r="G107" s="82"/>
      <c r="H107" s="76"/>
      <c r="I107" s="14"/>
      <c r="J107" s="47"/>
    </row>
    <row r="108" spans="1:10" ht="25.5" customHeight="1" hidden="1">
      <c r="A108" s="1"/>
      <c r="B108" s="1"/>
      <c r="D108" s="84"/>
      <c r="E108" s="84"/>
      <c r="J108" s="47"/>
    </row>
    <row r="109" spans="1:10" ht="19.5" customHeight="1">
      <c r="A109" s="85" t="s">
        <v>132</v>
      </c>
      <c r="B109" s="86"/>
      <c r="C109" s="87">
        <f>C8+C18+C20+C22+C23+C25+C30+C52+C63</f>
        <v>711704.4000000001</v>
      </c>
      <c r="D109" s="87">
        <f>D8+D18+D20+D22+D23+D25+D30+D52+D63</f>
        <v>63835.79506999999</v>
      </c>
      <c r="E109" s="88">
        <f>D109/C109*100</f>
        <v>8.969425378008058</v>
      </c>
      <c r="F109" s="87">
        <f>F8+F18+F20+F22+F23+F25+F30+F52+F63</f>
        <v>875249.9999999999</v>
      </c>
      <c r="G109" s="87">
        <f>G8+G18+G20+G22+G23+G25+G30+G52+G63</f>
        <v>56903.773239999995</v>
      </c>
      <c r="H109" s="88">
        <f>G109/F109*100</f>
        <v>6.501430818623251</v>
      </c>
      <c r="I109" s="47">
        <f>D109-G109</f>
        <v>6932.021829999998</v>
      </c>
      <c r="J109" s="47">
        <f>D109/G109*100</f>
        <v>112.18200733502009</v>
      </c>
    </row>
    <row r="110" spans="1:10" ht="15.75" customHeight="1">
      <c r="A110" s="86" t="s">
        <v>133</v>
      </c>
      <c r="B110" s="86"/>
      <c r="C110" s="87">
        <f>C9+C10+C16+C19+C21+C26+C27+C29+C31+C32+C37+C51+C53+C54+C55+C56+C57+C58+C59+C41+C62+C66+C45+C46+C47+C65+C67+C93</f>
        <v>385078.39999999997</v>
      </c>
      <c r="D110" s="87">
        <f>D9+D10+D16+D19+D21+D26+D27+D29+D31+D32+D37+D51+D53+D54+D55+D56+D57+D58+D59+D41+D62+D66+D45+D46+D47+D65+D67+D93</f>
        <v>23001.814970000003</v>
      </c>
      <c r="E110" s="88">
        <f>D110/C110*100</f>
        <v>5.973281017579798</v>
      </c>
      <c r="F110" s="87">
        <f>F9+F10+F16+F19+F21+F26+F27+F29+F31+F32+F37+F51+F53+F54+F55+F56+F57+F58+F59+F41+F62+F66+F45+F46+F47+F65+F67+F93</f>
        <v>344487.80000000005</v>
      </c>
      <c r="G110" s="87">
        <f>G9+G10+G16+G19+G21+G26+G27+G29+G31+G32+G37+G51+G53+G54+G55+G56+G57+G58+G59+G41+G62+G66+G45+G46+G47+G65+G67+G93</f>
        <v>23620.13343</v>
      </c>
      <c r="H110" s="88">
        <f>G110/F110*100</f>
        <v>6.856595046326749</v>
      </c>
      <c r="I110" s="47">
        <f>D110-G110</f>
        <v>-618.3184599999986</v>
      </c>
      <c r="J110" s="47">
        <f>D110/G110*100</f>
        <v>97.38223976662778</v>
      </c>
    </row>
    <row r="111" spans="2:10" ht="18">
      <c r="B111" s="85"/>
      <c r="H111" s="88"/>
      <c r="J111" s="47"/>
    </row>
    <row r="112" ht="58.5" customHeight="1"/>
  </sheetData>
  <sheetProtection/>
  <mergeCells count="3">
    <mergeCell ref="A2:J2"/>
    <mergeCell ref="A4:C4"/>
    <mergeCell ref="A95:J95"/>
  </mergeCells>
  <printOptions/>
  <pageMargins left="0.52" right="0.44" top="0.17" bottom="0.16" header="0.17" footer="0.16"/>
  <pageSetup horizontalDpi="600" verticalDpi="600" orientation="landscape" paperSize="9" scale="48" r:id="rId1"/>
  <rowBreaks count="2" manualBreakCount="2">
    <brk id="40" max="9" man="1"/>
    <brk id="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9</cp:lastModifiedBy>
  <cp:lastPrinted>2015-03-13T09:30:31Z</cp:lastPrinted>
  <dcterms:created xsi:type="dcterms:W3CDTF">2014-04-01T12:53:36Z</dcterms:created>
  <dcterms:modified xsi:type="dcterms:W3CDTF">2015-03-13T09:31:28Z</dcterms:modified>
  <cp:category/>
  <cp:version/>
  <cp:contentType/>
  <cp:contentStatus/>
</cp:coreProperties>
</file>