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порівняння лютого 2014 з 2013" sheetId="1" r:id="rId1"/>
  </sheets>
  <externalReferences>
    <externalReference r:id="rId4"/>
  </externalReferences>
  <definedNames>
    <definedName name="_xlnm.Print_Area" localSheetId="0">'порівняння лютого 2014 з 2013'!$A$1:$K$111</definedName>
  </definedNames>
  <calcPr fullCalcOnLoad="1"/>
</workbook>
</file>

<file path=xl/sharedStrings.xml><?xml version="1.0" encoding="utf-8"?>
<sst xmlns="http://schemas.openxmlformats.org/spreadsheetml/2006/main" count="266" uniqueCount="144">
  <si>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району, за січень-лютий 2014 року в порівнянні з січнем-лютим 2013 року</t>
  </si>
  <si>
    <t>Код</t>
  </si>
  <si>
    <t>Найменування доходів згідно із бюджетною класифікацією</t>
  </si>
  <si>
    <t>Індикативні показники по доходах загального фонду бюджету на 2014 рік</t>
  </si>
  <si>
    <t>Фактичні надходження за  січень-лютий 2014 року</t>
  </si>
  <si>
    <t>% виконання до плану 2014 року</t>
  </si>
  <si>
    <t>Індикативні показники по доходах загального фонду бюджету на 2013 рік</t>
  </si>
  <si>
    <t>Фактичні надходження за січень-лютий 2013 року</t>
  </si>
  <si>
    <t>% виконання до  плану 2013 року</t>
  </si>
  <si>
    <t>Відхилення фактичних надходжень січня-лютого 2014 року від фактичних надходжень січня-лютого 2013 року</t>
  </si>
  <si>
    <t>Темп росту, %</t>
  </si>
  <si>
    <t>10000000</t>
  </si>
  <si>
    <t>Податкові надходження</t>
  </si>
  <si>
    <t xml:space="preserve">  11000000</t>
  </si>
  <si>
    <t>Податки на доходи, податки на прибуток, податки на збільшення ринкової вартості</t>
  </si>
  <si>
    <t xml:space="preserve">  11010000</t>
  </si>
  <si>
    <t>Податок на доходи фізичних осіб</t>
  </si>
  <si>
    <t>Фіксований податок на доходи фізичних осіб від зайняття підприємницькою діяльністю</t>
  </si>
  <si>
    <t>Податок на прибуток підприємств</t>
  </si>
  <si>
    <t>Екологічний податок</t>
  </si>
  <si>
    <t xml:space="preserve">  12000000</t>
  </si>
  <si>
    <t>Податки на власність</t>
  </si>
  <si>
    <t xml:space="preserve"> </t>
  </si>
  <si>
    <t xml:space="preserve">  12020000</t>
  </si>
  <si>
    <t>Збір за першу реєстрацію транспортного засобу</t>
  </si>
  <si>
    <t xml:space="preserve">  13000000</t>
  </si>
  <si>
    <t>Збори та плата за спеціальне використання природних ресурсів</t>
  </si>
  <si>
    <t>Збір за спеціальне використання лісових ресурсів</t>
  </si>
  <si>
    <t>Збір за спеціальне використання води</t>
  </si>
  <si>
    <t>13020100</t>
  </si>
  <si>
    <t>Збір за спеціальне водокористування  державного значення (50%)</t>
  </si>
  <si>
    <t>13020200</t>
  </si>
  <si>
    <t>Збір за спеціальне використання води місцевого значення</t>
  </si>
  <si>
    <t>13020300</t>
  </si>
  <si>
    <t>збір за спецвикористання води для потреб гідроенергетики</t>
  </si>
  <si>
    <t>13020400</t>
  </si>
  <si>
    <t>Надходження збору за спецвикористання води від підприємств ЖКГ</t>
  </si>
  <si>
    <t>13020401</t>
  </si>
  <si>
    <t>Надходження збору за спецвикористання водивід підприємств ЖКГ</t>
  </si>
  <si>
    <t>13020600</t>
  </si>
  <si>
    <t xml:space="preserve">збір за спецвикористання води в частині використання повержневих вод для потреб водного транспорту </t>
  </si>
  <si>
    <t>Плата за користування надрами</t>
  </si>
  <si>
    <t>13030100</t>
  </si>
  <si>
    <t xml:space="preserve"> Плата за користування надрами для видобудування корисних копалин державного значення (50%)</t>
  </si>
  <si>
    <t xml:space="preserve"> Плата за користування надрами для видобудування корисних копалин місцевого значення (100%)</t>
  </si>
  <si>
    <t>13030600</t>
  </si>
  <si>
    <t>Плата за користування надрами в цілях, не пов'язаних з видобуванням корисних копалин</t>
  </si>
  <si>
    <t>Плата за землю</t>
  </si>
  <si>
    <t>Плата за використання інших природних ресурсів</t>
  </si>
  <si>
    <t>Місцеві податки і збори, нараховані до 01.01.11</t>
  </si>
  <si>
    <t>Місцеві податки і збори</t>
  </si>
  <si>
    <t>Збір за місця за паркування транспортних засобів</t>
  </si>
  <si>
    <t>Туристичний збір</t>
  </si>
  <si>
    <t>Збір за впровадження деяких видів підприємницької діяльності</t>
  </si>
  <si>
    <t>Інші податки та збори</t>
  </si>
  <si>
    <t>Фіксований сільськогосподарський податок </t>
  </si>
  <si>
    <t>20000000</t>
  </si>
  <si>
    <t>Неподаткові надходження</t>
  </si>
  <si>
    <t xml:space="preserve">  21000000</t>
  </si>
  <si>
    <t>Доходи від власності та підприємницької діяльності</t>
  </si>
  <si>
    <t xml:space="preserve">  21010000</t>
  </si>
  <si>
    <t>Частина чистого прибутку (доходу) державних унітарних підприємств та їх об'ань, що вилучається до бюджету</t>
  </si>
  <si>
    <t>Частина чистого прибутку (доходу) державних унітарних підприємств та їх об’єднань,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</t>
  </si>
  <si>
    <t xml:space="preserve">  21010300</t>
  </si>
  <si>
    <t>Частина чистого прибутку (доходу) комунальних унітарних підприємств та їх об'єднань, що вилучається до бюджету</t>
  </si>
  <si>
    <t xml:space="preserve">  21010800</t>
  </si>
  <si>
    <t>Дивіденди, нараховані на акції (частки, паї) господарських товариств, у статутних капіталах яких є власність Автономної Республіки Крим, інша комунальна власність</t>
  </si>
  <si>
    <t>Плата за розміщення тимчасово вільних  коштів місцевих бюджетів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</si>
  <si>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</si>
  <si>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операції у сфері торгівлі, громадського харчування та послуг</t>
  </si>
  <si>
    <t>Адміністративні штрафи та інші санкції</t>
  </si>
  <si>
    <t xml:space="preserve">  21110000</t>
  </si>
  <si>
    <t>Надходження коштів від відшкодування втрат сільськогосподарського і лісогосподарського виробництва</t>
  </si>
  <si>
    <t xml:space="preserve">  22000000</t>
  </si>
  <si>
    <t>Адміністративні збори та платежі, доходи від некомерційної господарської діяльності</t>
  </si>
  <si>
    <t>Плата за ліцензії</t>
  </si>
  <si>
    <t>22010200</t>
  </si>
  <si>
    <t>Плата за видачу ліцензій на певні види господарської діяльності та сертифікати</t>
  </si>
  <si>
    <t>22010300</t>
  </si>
  <si>
    <t>Реєстраційний збір за провадження державної реєстрації юридичних осіб та фізичних осіб-підприємців</t>
  </si>
  <si>
    <t>22010500</t>
  </si>
  <si>
    <t>Плата за ліцензії на виробництво спмрту етилового, коньячного і плодового, алкогольних напоїв та тютюнових виробів</t>
  </si>
  <si>
    <t>22010600</t>
  </si>
  <si>
    <t>Плата за ліцензії на право експорту, імпорту та оптової торгівлі спирту етилового, коньячного і плодового</t>
  </si>
  <si>
    <t>22010700</t>
  </si>
  <si>
    <t>Плата за ліцензії на право експорту, імпорту алкогольними напоями та тютюновими виробами</t>
  </si>
  <si>
    <t>22010900</t>
  </si>
  <si>
    <t>Плата за державну реєстрацію (крім реєстраційного збору за проведення державної реєстрації юридичних та фізичних осіб-підприємців)</t>
  </si>
  <si>
    <t>22011000</t>
  </si>
  <si>
    <t>Плата за ліцензії на право оптової торгівлі алкогольними напоями та тютюновими виробами</t>
  </si>
  <si>
    <t>22011100</t>
  </si>
  <si>
    <t xml:space="preserve"> Плата за ліцензії на право роздрібної торгівлі алкогольними напоями та тютюновими виробами</t>
  </si>
  <si>
    <t>22011800</t>
  </si>
  <si>
    <t>Плата за ліцензії та сертифікати, що сплачується ліцензіатами за місцем здійснення діяльності</t>
  </si>
  <si>
    <t>Плата за утримання дітей у школах-інтернатах </t>
  </si>
  <si>
    <t xml:space="preserve">  22080000</t>
  </si>
  <si>
    <t>Надходження від орендної плати за користування цілісними майновим комплексом та іншим державним майном</t>
  </si>
  <si>
    <t xml:space="preserve">  22080400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</si>
  <si>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</si>
  <si>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</si>
  <si>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 xml:space="preserve">  24000000</t>
  </si>
  <si>
    <t>Інші неподаткові надходження</t>
  </si>
  <si>
    <t xml:space="preserve">  24060000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</si>
  <si>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</si>
  <si>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Надходження коштів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</si>
  <si>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Відсотки за користування довгостроковим кредитом, що надається з місцевих бюджетів молодим сімям та одиноким молодим громадянам на будівництво (реконструкцію) та придбання житла</t>
  </si>
  <si>
    <t xml:space="preserve">  25000000</t>
  </si>
  <si>
    <t>Власні надходження бюджетних установ</t>
  </si>
  <si>
    <t>* органи виконавчої влади в м.Києві</t>
  </si>
  <si>
    <t>* органи місцевого самоврядування в м.Києві</t>
  </si>
  <si>
    <t>* установи освіти</t>
  </si>
  <si>
    <t>* установи культури</t>
  </si>
  <si>
    <t>* установи фізичної культури та спорту</t>
  </si>
  <si>
    <t>* установи охорони здоров’я</t>
  </si>
  <si>
    <t>* установи соціального захисту</t>
  </si>
  <si>
    <t>30000000</t>
  </si>
  <si>
    <t>Доходи від операцій з капіталом</t>
  </si>
  <si>
    <t xml:space="preserve">  31000000</t>
  </si>
  <si>
    <t>Надходження від продажу основного капіталу</t>
  </si>
  <si>
    <t xml:space="preserve">  31030000</t>
  </si>
  <si>
    <t>Надходження від відчуження майна, яке належить Автономній Республіці Крим та майна, що знаходиться у комунальній власності</t>
  </si>
  <si>
    <t xml:space="preserve">  33000000</t>
  </si>
  <si>
    <t>Надходження від продажу землі і нематеріальних активів</t>
  </si>
  <si>
    <t xml:space="preserve">  33010000</t>
  </si>
  <si>
    <t>Надходження від продажу землі</t>
  </si>
  <si>
    <t>50000000</t>
  </si>
  <si>
    <t>Цільові фонди</t>
  </si>
  <si>
    <t xml:space="preserve">  50100000</t>
  </si>
  <si>
    <t>Інші фонди</t>
  </si>
  <si>
    <t xml:space="preserve">  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</si>
  <si>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</si>
  <si>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  50110001</t>
  </si>
  <si>
    <t>Пайові кошти інвесторів (забудовників) на розвиток інженерно-транспортної та соціальної інфраструктури, та кошти, що сплачуються в порядку компенсації за інженерну підготовку території</t>
  </si>
  <si>
    <t xml:space="preserve"> Кошти, що надходять відповідно до умов інвестиційних угод та аукціонів</t>
  </si>
  <si>
    <t>Кошти від продажу загальної площі жилих будинків</t>
  </si>
  <si>
    <t>Кошти від плати за право тимчасового використання місць (для розташування об’єктів зовнішньої реклами), які перебувають у комунальній власності територіальної громади м. Києва та від плати за розміщення реклами на транспорті комунальної власності</t>
  </si>
  <si>
    <t xml:space="preserve">Кошти, отримані від будівництва житла і які спрямовуються на розвиток житлового будівництва </t>
  </si>
  <si>
    <t>Кошти відновної вартості зелених насаджень, що підлягають видаленню на території міста Києва</t>
  </si>
  <si>
    <t>Надходження коштів від Державного фонду дорогоцінних металів і дорогоцінного каміння</t>
  </si>
  <si>
    <t>Разом доходів :</t>
  </si>
  <si>
    <t>Спеціальний фонд</t>
  </si>
  <si>
    <t>кошти пайової участі(внеску)власників тимчасових споруд(малих архітектурних форм)в утриманні об'єктів благоустрою м.Києва</t>
  </si>
  <si>
    <t>Перший кошик</t>
  </si>
  <si>
    <t>Другий кошик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</si>
</sst>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2"/>
    </font>
    <font>
      <b/>
      <sz val="14"/>
      <name val="Arial Cyr"/>
      <family val="2"/>
    </font>
    <font>
      <sz val="14"/>
      <name val="Arial Cyr"/>
      <family val="0"/>
    </font>
    <font>
      <b/>
      <sz val="14"/>
      <color indexed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2"/>
      <name val="Times New Roman Cyr"/>
      <family val="1"/>
    </font>
    <font>
      <b/>
      <i/>
      <sz val="11"/>
      <name val="Arial"/>
      <family val="2"/>
    </font>
    <font>
      <b/>
      <sz val="14"/>
      <color indexed="9"/>
      <name val="Arial"/>
      <family val="2"/>
    </font>
    <font>
      <b/>
      <i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53" applyFont="1" applyBorder="1" applyAlignment="1">
      <alignment horizontal="center" vertical="justify" wrapText="1"/>
      <protection/>
    </xf>
    <xf numFmtId="0" fontId="22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0" xfId="0" applyFont="1" applyAlignment="1">
      <alignment wrapText="1"/>
    </xf>
    <xf numFmtId="0" fontId="23" fillId="0" borderId="0" xfId="0" applyFont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center" vertical="center" wrapText="1"/>
    </xf>
    <xf numFmtId="4" fontId="24" fillId="33" borderId="14" xfId="0" applyNumberFormat="1" applyFont="1" applyFill="1" applyBorder="1" applyAlignment="1">
      <alignment horizontal="right" wrapText="1"/>
    </xf>
    <xf numFmtId="4" fontId="24" fillId="0" borderId="14" xfId="0" applyNumberFormat="1" applyFont="1" applyFill="1" applyBorder="1" applyAlignment="1">
      <alignment horizontal="right" wrapText="1"/>
    </xf>
    <xf numFmtId="164" fontId="24" fillId="0" borderId="14" xfId="0" applyNumberFormat="1" applyFont="1" applyFill="1" applyBorder="1" applyAlignment="1">
      <alignment horizontal="right" wrapText="1"/>
    </xf>
    <xf numFmtId="164" fontId="24" fillId="0" borderId="14" xfId="0" applyNumberFormat="1" applyFont="1" applyBorder="1" applyAlignment="1">
      <alignment wrapText="1"/>
    </xf>
    <xf numFmtId="164" fontId="24" fillId="34" borderId="14" xfId="0" applyNumberFormat="1" applyFont="1" applyFill="1" applyBorder="1" applyAlignment="1">
      <alignment horizontal="right" wrapText="1"/>
    </xf>
    <xf numFmtId="164" fontId="18" fillId="0" borderId="15" xfId="0" applyNumberFormat="1" applyFont="1" applyBorder="1" applyAlignment="1">
      <alignment wrapText="1"/>
    </xf>
    <xf numFmtId="4" fontId="18" fillId="0" borderId="15" xfId="0" applyNumberFormat="1" applyFont="1" applyFill="1" applyBorder="1" applyAlignment="1">
      <alignment horizontal="right" wrapText="1"/>
    </xf>
    <xf numFmtId="4" fontId="18" fillId="0" borderId="16" xfId="0" applyNumberFormat="1" applyFont="1" applyFill="1" applyBorder="1" applyAlignment="1">
      <alignment horizontal="right" wrapText="1"/>
    </xf>
    <xf numFmtId="4" fontId="24" fillId="0" borderId="0" xfId="0" applyNumberFormat="1" applyFont="1" applyFill="1" applyBorder="1" applyAlignment="1">
      <alignment horizontal="right" wrapText="1"/>
    </xf>
    <xf numFmtId="0" fontId="18" fillId="0" borderId="0" xfId="0" applyFont="1" applyAlignment="1">
      <alignment wrapText="1"/>
    </xf>
    <xf numFmtId="0" fontId="25" fillId="0" borderId="13" xfId="0" applyFont="1" applyBorder="1" applyAlignment="1">
      <alignment horizontal="left" vertical="center" wrapText="1"/>
    </xf>
    <xf numFmtId="0" fontId="25" fillId="0" borderId="17" xfId="0" applyFont="1" applyBorder="1" applyAlignment="1">
      <alignment vertical="center" wrapText="1"/>
    </xf>
    <xf numFmtId="4" fontId="25" fillId="33" borderId="17" xfId="0" applyNumberFormat="1" applyFont="1" applyFill="1" applyBorder="1" applyAlignment="1">
      <alignment horizontal="right" wrapText="1"/>
    </xf>
    <xf numFmtId="4" fontId="25" fillId="0" borderId="17" xfId="0" applyNumberFormat="1" applyFont="1" applyFill="1" applyBorder="1" applyAlignment="1">
      <alignment horizontal="right" wrapText="1"/>
    </xf>
    <xf numFmtId="164" fontId="25" fillId="0" borderId="17" xfId="0" applyNumberFormat="1" applyFont="1" applyFill="1" applyBorder="1" applyAlignment="1">
      <alignment horizontal="right" wrapText="1"/>
    </xf>
    <xf numFmtId="164" fontId="25" fillId="0" borderId="17" xfId="0" applyNumberFormat="1" applyFont="1" applyBorder="1" applyAlignment="1">
      <alignment wrapText="1"/>
    </xf>
    <xf numFmtId="164" fontId="18" fillId="0" borderId="17" xfId="0" applyNumberFormat="1" applyFont="1" applyBorder="1" applyAlignment="1">
      <alignment wrapText="1"/>
    </xf>
    <xf numFmtId="4" fontId="18" fillId="0" borderId="17" xfId="0" applyNumberFormat="1" applyFont="1" applyFill="1" applyBorder="1" applyAlignment="1">
      <alignment horizontal="right" wrapText="1"/>
    </xf>
    <xf numFmtId="4" fontId="18" fillId="0" borderId="18" xfId="0" applyNumberFormat="1" applyFont="1" applyFill="1" applyBorder="1" applyAlignment="1">
      <alignment horizontal="right" wrapText="1"/>
    </xf>
    <xf numFmtId="4" fontId="25" fillId="0" borderId="0" xfId="0" applyNumberFormat="1" applyFont="1" applyFill="1" applyBorder="1" applyAlignment="1">
      <alignment horizontal="right" wrapText="1"/>
    </xf>
    <xf numFmtId="0" fontId="26" fillId="0" borderId="13" xfId="0" applyFont="1" applyBorder="1" applyAlignment="1">
      <alignment horizontal="left" vertical="center" wrapText="1"/>
    </xf>
    <xf numFmtId="0" fontId="26" fillId="0" borderId="17" xfId="0" applyFont="1" applyBorder="1" applyAlignment="1">
      <alignment vertical="center" wrapText="1"/>
    </xf>
    <xf numFmtId="4" fontId="26" fillId="33" borderId="17" xfId="0" applyNumberFormat="1" applyFont="1" applyFill="1" applyBorder="1" applyAlignment="1">
      <alignment horizontal="right" wrapText="1"/>
    </xf>
    <xf numFmtId="4" fontId="26" fillId="0" borderId="17" xfId="0" applyNumberFormat="1" applyFont="1" applyFill="1" applyBorder="1" applyAlignment="1">
      <alignment horizontal="right" wrapText="1"/>
    </xf>
    <xf numFmtId="164" fontId="26" fillId="0" borderId="17" xfId="0" applyNumberFormat="1" applyFont="1" applyBorder="1" applyAlignment="1">
      <alignment horizontal="right" wrapText="1"/>
    </xf>
    <xf numFmtId="4" fontId="26" fillId="0" borderId="0" xfId="0" applyNumberFormat="1" applyFont="1" applyFill="1" applyBorder="1" applyAlignment="1">
      <alignment horizontal="right" wrapText="1"/>
    </xf>
    <xf numFmtId="4" fontId="26" fillId="0" borderId="17" xfId="0" applyNumberFormat="1" applyFont="1" applyBorder="1" applyAlignment="1">
      <alignment horizontal="right" wrapText="1"/>
    </xf>
    <xf numFmtId="164" fontId="26" fillId="0" borderId="17" xfId="0" applyNumberFormat="1" applyFont="1" applyFill="1" applyBorder="1" applyAlignment="1">
      <alignment horizontal="right" wrapText="1"/>
    </xf>
    <xf numFmtId="4" fontId="26" fillId="0" borderId="0" xfId="0" applyNumberFormat="1" applyFont="1" applyBorder="1" applyAlignment="1">
      <alignment horizontal="right" wrapText="1"/>
    </xf>
    <xf numFmtId="4" fontId="25" fillId="0" borderId="17" xfId="0" applyNumberFormat="1" applyFont="1" applyBorder="1" applyAlignment="1">
      <alignment horizontal="right" wrapText="1"/>
    </xf>
    <xf numFmtId="164" fontId="25" fillId="0" borderId="17" xfId="0" applyNumberFormat="1" applyFont="1" applyBorder="1" applyAlignment="1">
      <alignment horizontal="right" wrapText="1"/>
    </xf>
    <xf numFmtId="4" fontId="25" fillId="0" borderId="0" xfId="0" applyNumberFormat="1" applyFont="1" applyBorder="1" applyAlignment="1">
      <alignment horizontal="right" wrapText="1"/>
    </xf>
    <xf numFmtId="49" fontId="23" fillId="0" borderId="19" xfId="52" applyNumberFormat="1" applyFont="1" applyBorder="1" applyAlignment="1" applyProtection="1">
      <alignment horizontal="center" vertical="center"/>
      <protection/>
    </xf>
    <xf numFmtId="164" fontId="23" fillId="0" borderId="20" xfId="52" applyNumberFormat="1" applyFont="1" applyBorder="1" applyAlignment="1" applyProtection="1">
      <alignment horizontal="left" vertical="center" wrapText="1"/>
      <protection/>
    </xf>
    <xf numFmtId="49" fontId="23" fillId="0" borderId="13" xfId="52" applyNumberFormat="1" applyFont="1" applyBorder="1" applyAlignment="1" applyProtection="1">
      <alignment horizontal="center" vertical="center"/>
      <protection/>
    </xf>
    <xf numFmtId="164" fontId="23" fillId="0" borderId="21" xfId="52" applyNumberFormat="1" applyFont="1" applyBorder="1" applyAlignment="1" applyProtection="1">
      <alignment horizontal="left" vertical="center" wrapText="1"/>
      <protection/>
    </xf>
    <xf numFmtId="49" fontId="23" fillId="0" borderId="22" xfId="52" applyNumberFormat="1" applyFont="1" applyBorder="1" applyAlignment="1" applyProtection="1">
      <alignment horizontal="center" vertical="center"/>
      <protection/>
    </xf>
    <xf numFmtId="0" fontId="26" fillId="0" borderId="13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vertical="center" wrapText="1"/>
    </xf>
    <xf numFmtId="0" fontId="20" fillId="0" borderId="0" xfId="0" applyFont="1" applyFill="1" applyAlignment="1">
      <alignment wrapText="1"/>
    </xf>
    <xf numFmtId="49" fontId="26" fillId="0" borderId="17" xfId="0" applyNumberFormat="1" applyFont="1" applyBorder="1" applyAlignment="1">
      <alignment vertical="center" wrapText="1"/>
    </xf>
    <xf numFmtId="0" fontId="24" fillId="0" borderId="17" xfId="0" applyFont="1" applyBorder="1" applyAlignment="1">
      <alignment horizontal="center" vertical="center" wrapText="1"/>
    </xf>
    <xf numFmtId="4" fontId="24" fillId="33" borderId="17" xfId="0" applyNumberFormat="1" applyFont="1" applyFill="1" applyBorder="1" applyAlignment="1">
      <alignment horizontal="right" wrapText="1"/>
    </xf>
    <xf numFmtId="4" fontId="24" fillId="0" borderId="17" xfId="0" applyNumberFormat="1" applyFont="1" applyBorder="1" applyAlignment="1">
      <alignment horizontal="right" wrapText="1"/>
    </xf>
    <xf numFmtId="164" fontId="24" fillId="0" borderId="17" xfId="0" applyNumberFormat="1" applyFont="1" applyBorder="1" applyAlignment="1">
      <alignment horizontal="right" wrapText="1"/>
    </xf>
    <xf numFmtId="164" fontId="24" fillId="0" borderId="17" xfId="0" applyNumberFormat="1" applyFont="1" applyBorder="1" applyAlignment="1">
      <alignment wrapText="1"/>
    </xf>
    <xf numFmtId="164" fontId="24" fillId="0" borderId="17" xfId="0" applyNumberFormat="1" applyFont="1" applyFill="1" applyBorder="1" applyAlignment="1">
      <alignment horizontal="right" wrapText="1"/>
    </xf>
    <xf numFmtId="4" fontId="24" fillId="0" borderId="0" xfId="0" applyNumberFormat="1" applyFont="1" applyBorder="1" applyAlignment="1">
      <alignment horizontal="right" wrapText="1"/>
    </xf>
    <xf numFmtId="0" fontId="18" fillId="0" borderId="13" xfId="0" applyFont="1" applyBorder="1" applyAlignment="1">
      <alignment horizontal="left" vertical="center" wrapText="1"/>
    </xf>
    <xf numFmtId="0" fontId="18" fillId="0" borderId="17" xfId="0" applyFont="1" applyBorder="1" applyAlignment="1">
      <alignment vertical="center" wrapText="1"/>
    </xf>
    <xf numFmtId="4" fontId="18" fillId="33" borderId="17" xfId="0" applyNumberFormat="1" applyFont="1" applyFill="1" applyBorder="1" applyAlignment="1">
      <alignment horizontal="right" wrapText="1"/>
    </xf>
    <xf numFmtId="4" fontId="18" fillId="0" borderId="17" xfId="0" applyNumberFormat="1" applyFont="1" applyBorder="1" applyAlignment="1">
      <alignment horizontal="right" wrapText="1"/>
    </xf>
    <xf numFmtId="164" fontId="18" fillId="0" borderId="17" xfId="0" applyNumberFormat="1" applyFont="1" applyBorder="1" applyAlignment="1">
      <alignment horizontal="right" wrapText="1"/>
    </xf>
    <xf numFmtId="164" fontId="18" fillId="0" borderId="17" xfId="0" applyNumberFormat="1" applyFont="1" applyFill="1" applyBorder="1" applyAlignment="1">
      <alignment horizontal="right" wrapText="1"/>
    </xf>
    <xf numFmtId="4" fontId="18" fillId="0" borderId="0" xfId="0" applyNumberFormat="1" applyFont="1" applyBorder="1" applyAlignment="1">
      <alignment horizontal="right" wrapText="1"/>
    </xf>
    <xf numFmtId="0" fontId="25" fillId="0" borderId="13" xfId="0" applyFont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right" wrapText="1"/>
    </xf>
    <xf numFmtId="0" fontId="24" fillId="0" borderId="17" xfId="0" applyFont="1" applyBorder="1" applyAlignment="1">
      <alignment vertical="center" wrapText="1"/>
    </xf>
    <xf numFmtId="164" fontId="23" fillId="0" borderId="20" xfId="52" applyNumberFormat="1" applyFont="1" applyFill="1" applyBorder="1" applyAlignment="1" applyProtection="1">
      <alignment horizontal="left" vertical="center" wrapText="1"/>
      <protection/>
    </xf>
    <xf numFmtId="164" fontId="23" fillId="0" borderId="21" xfId="52" applyNumberFormat="1" applyFont="1" applyFill="1" applyBorder="1" applyAlignment="1" applyProtection="1">
      <alignment vertical="justify" wrapText="1"/>
      <protection/>
    </xf>
    <xf numFmtId="164" fontId="23" fillId="0" borderId="21" xfId="52" applyNumberFormat="1" applyFont="1" applyFill="1" applyBorder="1" applyAlignment="1" applyProtection="1">
      <alignment horizontal="left" vertical="center" wrapText="1"/>
      <protection/>
    </xf>
    <xf numFmtId="0" fontId="25" fillId="0" borderId="19" xfId="0" applyFont="1" applyBorder="1" applyAlignment="1">
      <alignment horizontal="left" vertical="center" wrapText="1"/>
    </xf>
    <xf numFmtId="0" fontId="25" fillId="0" borderId="0" xfId="0" applyFont="1" applyBorder="1" applyAlignment="1">
      <alignment wrapText="1"/>
    </xf>
    <xf numFmtId="4" fontId="24" fillId="0" borderId="17" xfId="0" applyNumberFormat="1" applyFont="1" applyFill="1" applyBorder="1" applyAlignment="1">
      <alignment horizontal="right" wrapText="1"/>
    </xf>
    <xf numFmtId="49" fontId="25" fillId="0" borderId="17" xfId="0" applyNumberFormat="1" applyFont="1" applyBorder="1" applyAlignment="1">
      <alignment wrapText="1"/>
    </xf>
    <xf numFmtId="0" fontId="18" fillId="35" borderId="13" xfId="0" applyFont="1" applyFill="1" applyBorder="1" applyAlignment="1">
      <alignment horizontal="left" vertical="center" wrapText="1"/>
    </xf>
    <xf numFmtId="0" fontId="18" fillId="35" borderId="17" xfId="0" applyFont="1" applyFill="1" applyBorder="1" applyAlignment="1">
      <alignment vertical="center" wrapText="1"/>
    </xf>
    <xf numFmtId="4" fontId="18" fillId="35" borderId="17" xfId="0" applyNumberFormat="1" applyFont="1" applyFill="1" applyBorder="1" applyAlignment="1">
      <alignment horizontal="right" wrapText="1"/>
    </xf>
    <xf numFmtId="4" fontId="18" fillId="35" borderId="0" xfId="0" applyNumberFormat="1" applyFont="1" applyFill="1" applyBorder="1" applyAlignment="1">
      <alignment horizontal="right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24" xfId="0" applyFont="1" applyBorder="1" applyAlignment="1">
      <alignment vertical="center" wrapText="1"/>
    </xf>
    <xf numFmtId="4" fontId="18" fillId="33" borderId="25" xfId="0" applyNumberFormat="1" applyFont="1" applyFill="1" applyBorder="1" applyAlignment="1">
      <alignment horizontal="right" wrapText="1"/>
    </xf>
    <xf numFmtId="4" fontId="18" fillId="0" borderId="25" xfId="0" applyNumberFormat="1" applyFont="1" applyBorder="1" applyAlignment="1">
      <alignment horizontal="right" wrapText="1"/>
    </xf>
    <xf numFmtId="4" fontId="18" fillId="0" borderId="25" xfId="0" applyNumberFormat="1" applyFont="1" applyFill="1" applyBorder="1" applyAlignment="1">
      <alignment horizontal="right" wrapText="1"/>
    </xf>
    <xf numFmtId="0" fontId="18" fillId="0" borderId="26" xfId="0" applyFont="1" applyBorder="1" applyAlignment="1">
      <alignment horizontal="left"/>
    </xf>
    <xf numFmtId="0" fontId="24" fillId="0" borderId="27" xfId="0" applyFont="1" applyBorder="1" applyAlignment="1">
      <alignment horizontal="left"/>
    </xf>
    <xf numFmtId="165" fontId="24" fillId="33" borderId="28" xfId="0" applyNumberFormat="1" applyFont="1" applyFill="1" applyBorder="1" applyAlignment="1">
      <alignment horizontal="right"/>
    </xf>
    <xf numFmtId="165" fontId="24" fillId="0" borderId="28" xfId="0" applyNumberFormat="1" applyFont="1" applyFill="1" applyBorder="1" applyAlignment="1">
      <alignment horizontal="right"/>
    </xf>
    <xf numFmtId="165" fontId="24" fillId="0" borderId="29" xfId="0" applyNumberFormat="1" applyFont="1" applyFill="1" applyBorder="1" applyAlignment="1">
      <alignment horizontal="right" wrapText="1"/>
    </xf>
    <xf numFmtId="165" fontId="24" fillId="0" borderId="30" xfId="0" applyNumberFormat="1" applyFont="1" applyFill="1" applyBorder="1" applyAlignment="1">
      <alignment horizontal="right" wrapText="1"/>
    </xf>
    <xf numFmtId="4" fontId="24" fillId="0" borderId="0" xfId="0" applyNumberFormat="1" applyFont="1" applyFill="1" applyBorder="1" applyAlignment="1">
      <alignment horizontal="right"/>
    </xf>
    <xf numFmtId="0" fontId="24" fillId="0" borderId="31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25" fillId="0" borderId="34" xfId="0" applyFont="1" applyBorder="1" applyAlignment="1">
      <alignment horizontal="left" vertical="center" wrapText="1"/>
    </xf>
    <xf numFmtId="0" fontId="28" fillId="0" borderId="35" xfId="0" applyFont="1" applyBorder="1" applyAlignment="1">
      <alignment vertical="center" wrapText="1"/>
    </xf>
    <xf numFmtId="4" fontId="25" fillId="33" borderId="35" xfId="0" applyNumberFormat="1" applyFont="1" applyFill="1" applyBorder="1" applyAlignment="1">
      <alignment horizontal="center" vertical="center" wrapText="1"/>
    </xf>
    <xf numFmtId="4" fontId="25" fillId="0" borderId="35" xfId="0" applyNumberFormat="1" applyFont="1" applyBorder="1" applyAlignment="1">
      <alignment horizontal="center" vertical="center" wrapText="1"/>
    </xf>
    <xf numFmtId="164" fontId="18" fillId="0" borderId="35" xfId="0" applyNumberFormat="1" applyFont="1" applyBorder="1" applyAlignment="1">
      <alignment horizontal="center" vertical="center" wrapText="1"/>
    </xf>
    <xf numFmtId="165" fontId="20" fillId="0" borderId="35" xfId="0" applyNumberFormat="1" applyFont="1" applyBorder="1" applyAlignment="1">
      <alignment horizontal="center" vertical="center" wrapText="1"/>
    </xf>
    <xf numFmtId="4" fontId="24" fillId="0" borderId="35" xfId="0" applyNumberFormat="1" applyFont="1" applyFill="1" applyBorder="1" applyAlignment="1">
      <alignment horizontal="center" vertical="center" wrapText="1"/>
    </xf>
    <xf numFmtId="4" fontId="18" fillId="0" borderId="36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4" fontId="26" fillId="33" borderId="0" xfId="0" applyNumberFormat="1" applyFont="1" applyFill="1" applyBorder="1" applyAlignment="1">
      <alignment horizontal="right" wrapText="1"/>
    </xf>
    <xf numFmtId="0" fontId="20" fillId="0" borderId="0" xfId="0" applyFont="1" applyBorder="1" applyAlignment="1">
      <alignment wrapText="1"/>
    </xf>
    <xf numFmtId="4" fontId="18" fillId="0" borderId="0" xfId="0" applyNumberFormat="1" applyFont="1" applyBorder="1" applyAlignment="1">
      <alignment wrapText="1"/>
    </xf>
    <xf numFmtId="164" fontId="18" fillId="0" borderId="0" xfId="0" applyNumberFormat="1" applyFont="1" applyBorder="1" applyAlignment="1">
      <alignment wrapText="1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vertical="center" wrapText="1"/>
    </xf>
    <xf numFmtId="0" fontId="25" fillId="33" borderId="0" xfId="0" applyFont="1" applyFill="1" applyBorder="1" applyAlignment="1">
      <alignment horizontal="right" wrapText="1"/>
    </xf>
    <xf numFmtId="0" fontId="26" fillId="0" borderId="0" xfId="0" applyFont="1" applyBorder="1" applyAlignment="1">
      <alignment horizontal="left" vertical="center" wrapText="1"/>
    </xf>
    <xf numFmtId="0" fontId="26" fillId="33" borderId="0" xfId="0" applyFont="1" applyFill="1" applyBorder="1" applyAlignment="1">
      <alignment horizontal="right" wrapText="1"/>
    </xf>
    <xf numFmtId="0" fontId="24" fillId="0" borderId="0" xfId="0" applyFont="1" applyBorder="1" applyAlignment="1">
      <alignment horizontal="left" vertical="center" wrapText="1"/>
    </xf>
    <xf numFmtId="4" fontId="29" fillId="33" borderId="0" xfId="0" applyNumberFormat="1" applyFont="1" applyFill="1" applyBorder="1" applyAlignment="1">
      <alignment horizontal="right" wrapText="1"/>
    </xf>
    <xf numFmtId="0" fontId="18" fillId="0" borderId="0" xfId="0" applyFont="1" applyBorder="1" applyAlignment="1">
      <alignment wrapText="1"/>
    </xf>
    <xf numFmtId="4" fontId="30" fillId="33" borderId="0" xfId="0" applyNumberFormat="1" applyFont="1" applyFill="1" applyBorder="1" applyAlignment="1">
      <alignment horizontal="right" wrapText="1"/>
    </xf>
    <xf numFmtId="0" fontId="18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4" fontId="24" fillId="33" borderId="0" xfId="0" applyNumberFormat="1" applyFont="1" applyFill="1" applyBorder="1" applyAlignment="1">
      <alignment horizontal="right"/>
    </xf>
    <xf numFmtId="0" fontId="18" fillId="33" borderId="0" xfId="0" applyFont="1" applyFill="1" applyAlignment="1">
      <alignment/>
    </xf>
    <xf numFmtId="4" fontId="18" fillId="0" borderId="0" xfId="0" applyNumberFormat="1" applyFont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165" fontId="18" fillId="33" borderId="0" xfId="0" applyNumberFormat="1" applyFont="1" applyFill="1" applyAlignment="1">
      <alignment/>
    </xf>
    <xf numFmtId="165" fontId="18" fillId="0" borderId="0" xfId="0" applyNumberFormat="1" applyFont="1" applyAlignment="1">
      <alignment/>
    </xf>
    <xf numFmtId="165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Обычный_фактичні щоденні надходження район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\Desktop\&#1056;&#1054;&#1047;&#1055;&#1048;&#1057;,%20&#1110;&#1085;&#1076;&#1080;&#1082;&#1072;&#1090;&#1080;&#1074;&#1085;&#1110;%20&#1087;&#1086;&#1082;&#1072;&#1079;&#1085;&#1080;&#1082;&#1080;\2014\&#1055;&#1054;&#1056;&#1030;&#1042;&#1053;&#1071;&#1053;&#1053;&#107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І кв 2014 з 2013"/>
      <sheetName val="порівняння лютого 2014 з 2013"/>
      <sheetName val="порівняння січня 2014 з 2013"/>
      <sheetName val="порівняння року 2013 з 2012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tabSelected="1" view="pageBreakPreview" zoomScale="75" zoomScaleNormal="75" zoomScaleSheetLayoutView="75" zoomScalePageLayoutView="0" workbookViewId="0" topLeftCell="A1">
      <pane xSplit="2" ySplit="6" topLeftCell="C6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67" sqref="F67"/>
    </sheetView>
  </sheetViews>
  <sheetFormatPr defaultColWidth="8.875" defaultRowHeight="12.75"/>
  <cols>
    <col min="1" max="1" width="22.75390625" style="3" customWidth="1"/>
    <col min="2" max="2" width="75.75390625" style="3" customWidth="1"/>
    <col min="3" max="3" width="0.12890625" style="3" customWidth="1"/>
    <col min="4" max="4" width="28.125" style="3" customWidth="1"/>
    <col min="5" max="5" width="27.25390625" style="3" customWidth="1"/>
    <col min="6" max="6" width="17.875" style="3" customWidth="1"/>
    <col min="7" max="7" width="26.375" style="3" customWidth="1"/>
    <col min="8" max="8" width="23.75390625" style="3" customWidth="1"/>
    <col min="9" max="9" width="18.25390625" style="3" customWidth="1"/>
    <col min="10" max="10" width="24.875" style="3" customWidth="1"/>
    <col min="11" max="11" width="20.00390625" style="3" customWidth="1"/>
    <col min="12" max="13" width="14.75390625" style="3" customWidth="1"/>
    <col min="14" max="16384" width="8.875" style="3" customWidth="1"/>
  </cols>
  <sheetData>
    <row r="1" spans="1:3" ht="24" customHeight="1">
      <c r="A1" s="1"/>
      <c r="B1" s="1"/>
      <c r="C1" s="2"/>
    </row>
    <row r="2" spans="1:13" ht="48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7"/>
    </row>
    <row r="3" spans="1:3" ht="19.5" hidden="1" thickBot="1">
      <c r="A3" s="1"/>
      <c r="B3" s="1"/>
      <c r="C3" s="8"/>
    </row>
    <row r="4" spans="1:3" ht="36" customHeight="1" hidden="1">
      <c r="A4" s="9"/>
      <c r="B4" s="10"/>
      <c r="C4" s="10"/>
    </row>
    <row r="5" spans="1:13" ht="138.75" customHeight="1" thickBot="1">
      <c r="A5" s="11" t="s">
        <v>1</v>
      </c>
      <c r="B5" s="12" t="s">
        <v>2</v>
      </c>
      <c r="C5" s="12" t="s">
        <v>3</v>
      </c>
      <c r="D5" s="12" t="s">
        <v>3</v>
      </c>
      <c r="E5" s="13" t="s">
        <v>4</v>
      </c>
      <c r="F5" s="12" t="s">
        <v>5</v>
      </c>
      <c r="G5" s="12" t="s">
        <v>6</v>
      </c>
      <c r="H5" s="13" t="s">
        <v>7</v>
      </c>
      <c r="I5" s="12" t="s">
        <v>8</v>
      </c>
      <c r="J5" s="12" t="s">
        <v>9</v>
      </c>
      <c r="K5" s="12" t="s">
        <v>10</v>
      </c>
      <c r="L5" s="14"/>
      <c r="M5" s="14"/>
    </row>
    <row r="6" spans="1:13" s="26" customFormat="1" ht="18">
      <c r="A6" s="15" t="s">
        <v>11</v>
      </c>
      <c r="B6" s="16" t="s">
        <v>12</v>
      </c>
      <c r="C6" s="17">
        <f>C7+C14+C30+C31+C35</f>
        <v>1237719.3</v>
      </c>
      <c r="D6" s="18">
        <f>D7+D14+D30+D31+D35</f>
        <v>1237256.7999999998</v>
      </c>
      <c r="E6" s="19">
        <f>E7+E14+E30+E31+E35</f>
        <v>171107.377175</v>
      </c>
      <c r="F6" s="20">
        <f>E6/D6*100</f>
        <v>13.82957662265425</v>
      </c>
      <c r="G6" s="18">
        <f>G7+G14+G30+G31+G35</f>
        <v>1237719.3</v>
      </c>
      <c r="H6" s="21">
        <f>H7+H14+H30+H31+H35</f>
        <v>163880.38825500003</v>
      </c>
      <c r="I6" s="22">
        <f>H6/G6*100</f>
        <v>13.240513277525851</v>
      </c>
      <c r="J6" s="23">
        <f aca="true" t="shared" si="0" ref="J6:J69">E6-H6</f>
        <v>7226.988919999974</v>
      </c>
      <c r="K6" s="24">
        <f aca="true" t="shared" si="1" ref="K6:K19">E6/H6*100</f>
        <v>104.40991688935632</v>
      </c>
      <c r="L6" s="25"/>
      <c r="M6" s="25"/>
    </row>
    <row r="7" spans="1:13" s="7" customFormat="1" ht="36" customHeight="1">
      <c r="A7" s="27" t="s">
        <v>13</v>
      </c>
      <c r="B7" s="28" t="s">
        <v>14</v>
      </c>
      <c r="C7" s="29">
        <f>C8+C9+C10</f>
        <v>872350.3</v>
      </c>
      <c r="D7" s="30">
        <f>D8+D9+D10</f>
        <v>907992.6</v>
      </c>
      <c r="E7" s="31">
        <f>E8+E9+E10</f>
        <v>120782.738315</v>
      </c>
      <c r="F7" s="32">
        <f aca="true" t="shared" si="2" ref="F7:F70">E7/D7*100</f>
        <v>13.302172100851923</v>
      </c>
      <c r="G7" s="30">
        <f>G8+G9+G10</f>
        <v>872350.3</v>
      </c>
      <c r="H7" s="31">
        <f>H8+H9+H10</f>
        <v>115689.75309500002</v>
      </c>
      <c r="I7" s="33">
        <f>H7/G7*100</f>
        <v>13.261845968872827</v>
      </c>
      <c r="J7" s="34">
        <f t="shared" si="0"/>
        <v>5092.985219999973</v>
      </c>
      <c r="K7" s="35">
        <f t="shared" si="1"/>
        <v>104.40227858021083</v>
      </c>
      <c r="L7" s="36"/>
      <c r="M7" s="36"/>
    </row>
    <row r="8" spans="1:13" s="7" customFormat="1" ht="21" customHeight="1">
      <c r="A8" s="37" t="s">
        <v>15</v>
      </c>
      <c r="B8" s="38" t="s">
        <v>16</v>
      </c>
      <c r="C8" s="39">
        <v>871293</v>
      </c>
      <c r="D8" s="40">
        <v>906966.5</v>
      </c>
      <c r="E8" s="41">
        <v>120624.477315</v>
      </c>
      <c r="F8" s="33">
        <f t="shared" si="2"/>
        <v>13.299772077028202</v>
      </c>
      <c r="G8" s="40">
        <v>871293</v>
      </c>
      <c r="H8" s="40">
        <v>115179.80359500002</v>
      </c>
      <c r="I8" s="33">
        <f>H8/G8*100</f>
        <v>13.219411104530854</v>
      </c>
      <c r="J8" s="34">
        <f t="shared" si="0"/>
        <v>5444.673719999977</v>
      </c>
      <c r="K8" s="35">
        <f t="shared" si="1"/>
        <v>104.72710800857482</v>
      </c>
      <c r="L8" s="42"/>
      <c r="M8" s="42"/>
    </row>
    <row r="9" spans="1:13" s="7" customFormat="1" ht="36" customHeight="1">
      <c r="A9" s="37">
        <v>11010600</v>
      </c>
      <c r="B9" s="38" t="s">
        <v>17</v>
      </c>
      <c r="C9" s="39"/>
      <c r="D9" s="40"/>
      <c r="E9" s="41">
        <v>0</v>
      </c>
      <c r="F9" s="33"/>
      <c r="G9" s="40"/>
      <c r="H9" s="40">
        <v>-0.79419</v>
      </c>
      <c r="I9" s="33"/>
      <c r="J9" s="34">
        <f t="shared" si="0"/>
        <v>0.79419</v>
      </c>
      <c r="K9" s="35">
        <f t="shared" si="1"/>
        <v>0</v>
      </c>
      <c r="L9" s="42"/>
      <c r="M9" s="42"/>
    </row>
    <row r="10" spans="1:13" s="7" customFormat="1" ht="21.75" customHeight="1">
      <c r="A10" s="37">
        <v>11020000</v>
      </c>
      <c r="B10" s="38" t="s">
        <v>18</v>
      </c>
      <c r="C10" s="39">
        <v>1057.3</v>
      </c>
      <c r="D10" s="40">
        <v>1026.1</v>
      </c>
      <c r="E10" s="41">
        <v>158.261</v>
      </c>
      <c r="F10" s="33">
        <f t="shared" si="2"/>
        <v>15.423545463405128</v>
      </c>
      <c r="G10" s="40">
        <v>1057.3</v>
      </c>
      <c r="H10" s="40">
        <v>510.74368999999996</v>
      </c>
      <c r="I10" s="33">
        <f aca="true" t="shared" si="3" ref="I10:I15">H10/G10*100</f>
        <v>48.30641161448973</v>
      </c>
      <c r="J10" s="34">
        <f t="shared" si="0"/>
        <v>-352.48268999999993</v>
      </c>
      <c r="K10" s="35">
        <f t="shared" si="1"/>
        <v>30.986383796537947</v>
      </c>
      <c r="L10" s="42"/>
      <c r="M10" s="42"/>
    </row>
    <row r="11" spans="1:13" s="7" customFormat="1" ht="13.5" customHeight="1" hidden="1">
      <c r="A11" s="37">
        <v>19010000</v>
      </c>
      <c r="B11" s="38" t="s">
        <v>19</v>
      </c>
      <c r="C11" s="39"/>
      <c r="D11" s="43"/>
      <c r="E11" s="41"/>
      <c r="F11" s="33" t="e">
        <f t="shared" si="2"/>
        <v>#DIV/0!</v>
      </c>
      <c r="G11" s="43"/>
      <c r="H11" s="44"/>
      <c r="I11" s="33" t="e">
        <f t="shared" si="3"/>
        <v>#DIV/0!</v>
      </c>
      <c r="J11" s="34">
        <f t="shared" si="0"/>
        <v>0</v>
      </c>
      <c r="K11" s="35" t="e">
        <f t="shared" si="1"/>
        <v>#DIV/0!</v>
      </c>
      <c r="L11" s="45"/>
      <c r="M11" s="45"/>
    </row>
    <row r="12" spans="1:13" s="7" customFormat="1" ht="13.5" customHeight="1" hidden="1">
      <c r="A12" s="27" t="s">
        <v>20</v>
      </c>
      <c r="B12" s="28" t="s">
        <v>21</v>
      </c>
      <c r="C12" s="29" t="s">
        <v>22</v>
      </c>
      <c r="D12" s="46" t="s">
        <v>22</v>
      </c>
      <c r="E12" s="47" t="s">
        <v>22</v>
      </c>
      <c r="F12" s="33" t="e">
        <f t="shared" si="2"/>
        <v>#VALUE!</v>
      </c>
      <c r="G12" s="46" t="s">
        <v>22</v>
      </c>
      <c r="H12" s="31" t="s">
        <v>22</v>
      </c>
      <c r="I12" s="33" t="e">
        <f t="shared" si="3"/>
        <v>#VALUE!</v>
      </c>
      <c r="J12" s="34" t="e">
        <f t="shared" si="0"/>
        <v>#VALUE!</v>
      </c>
      <c r="K12" s="35" t="e">
        <f t="shared" si="1"/>
        <v>#VALUE!</v>
      </c>
      <c r="L12" s="48"/>
      <c r="M12" s="48"/>
    </row>
    <row r="13" spans="1:13" s="7" customFormat="1" ht="18" customHeight="1" hidden="1">
      <c r="A13" s="37" t="s">
        <v>23</v>
      </c>
      <c r="B13" s="38" t="s">
        <v>24</v>
      </c>
      <c r="C13" s="39" t="s">
        <v>22</v>
      </c>
      <c r="D13" s="43" t="s">
        <v>22</v>
      </c>
      <c r="E13" s="41" t="s">
        <v>22</v>
      </c>
      <c r="F13" s="33" t="e">
        <f t="shared" si="2"/>
        <v>#VALUE!</v>
      </c>
      <c r="G13" s="43" t="s">
        <v>22</v>
      </c>
      <c r="H13" s="44" t="s">
        <v>22</v>
      </c>
      <c r="I13" s="33" t="e">
        <f t="shared" si="3"/>
        <v>#VALUE!</v>
      </c>
      <c r="J13" s="34" t="e">
        <f t="shared" si="0"/>
        <v>#VALUE!</v>
      </c>
      <c r="K13" s="35" t="e">
        <f t="shared" si="1"/>
        <v>#VALUE!</v>
      </c>
      <c r="L13" s="45"/>
      <c r="M13" s="45"/>
    </row>
    <row r="14" spans="1:13" s="7" customFormat="1" ht="36" customHeight="1">
      <c r="A14" s="27" t="s">
        <v>25</v>
      </c>
      <c r="B14" s="28" t="s">
        <v>26</v>
      </c>
      <c r="C14" s="29">
        <f>C16+C17+C24+C28+C29</f>
        <v>356486.79999999993</v>
      </c>
      <c r="D14" s="46">
        <f>D16+D17+D24+D28+D29</f>
        <v>318783.99999999994</v>
      </c>
      <c r="E14" s="47">
        <f>E16+E17+E24+E28+E29</f>
        <v>48331.64786</v>
      </c>
      <c r="F14" s="32">
        <f t="shared" si="2"/>
        <v>15.161252716572978</v>
      </c>
      <c r="G14" s="46">
        <f>G16+G17+G24+G28+G29</f>
        <v>356486.79999999993</v>
      </c>
      <c r="H14" s="31">
        <f>H16+H17+H24+H28+H29</f>
        <v>46520.74946000001</v>
      </c>
      <c r="I14" s="33">
        <f t="shared" si="3"/>
        <v>13.049781775931118</v>
      </c>
      <c r="J14" s="34">
        <f t="shared" si="0"/>
        <v>1810.898399999991</v>
      </c>
      <c r="K14" s="35">
        <f t="shared" si="1"/>
        <v>103.89266815565183</v>
      </c>
      <c r="L14" s="48"/>
      <c r="M14" s="48"/>
    </row>
    <row r="15" spans="1:13" s="7" customFormat="1" ht="37.5" hidden="1">
      <c r="A15" s="27">
        <v>13010000</v>
      </c>
      <c r="B15" s="28" t="s">
        <v>27</v>
      </c>
      <c r="C15" s="29">
        <v>0</v>
      </c>
      <c r="D15" s="46">
        <v>0</v>
      </c>
      <c r="E15" s="47">
        <v>0</v>
      </c>
      <c r="F15" s="33" t="e">
        <f t="shared" si="2"/>
        <v>#DIV/0!</v>
      </c>
      <c r="G15" s="46">
        <v>0</v>
      </c>
      <c r="H15" s="31">
        <v>0</v>
      </c>
      <c r="I15" s="33" t="e">
        <f t="shared" si="3"/>
        <v>#DIV/0!</v>
      </c>
      <c r="J15" s="34">
        <f t="shared" si="0"/>
        <v>0</v>
      </c>
      <c r="K15" s="35" t="e">
        <f t="shared" si="1"/>
        <v>#DIV/0!</v>
      </c>
      <c r="L15" s="48"/>
      <c r="M15" s="48"/>
    </row>
    <row r="16" spans="1:13" s="7" customFormat="1" ht="24" customHeight="1">
      <c r="A16" s="37">
        <v>13010200</v>
      </c>
      <c r="B16" s="38" t="s">
        <v>27</v>
      </c>
      <c r="C16" s="39"/>
      <c r="D16" s="43">
        <v>0</v>
      </c>
      <c r="E16" s="41">
        <v>11.05919</v>
      </c>
      <c r="F16" s="33"/>
      <c r="G16" s="43"/>
      <c r="H16" s="43">
        <v>5.7949</v>
      </c>
      <c r="I16" s="33"/>
      <c r="J16" s="34">
        <f t="shared" si="0"/>
        <v>5.264289999999999</v>
      </c>
      <c r="K16" s="35">
        <f t="shared" si="1"/>
        <v>190.84350031924623</v>
      </c>
      <c r="L16" s="45"/>
      <c r="M16" s="45"/>
    </row>
    <row r="17" spans="1:13" s="7" customFormat="1" ht="22.5" customHeight="1">
      <c r="A17" s="37">
        <v>13020000</v>
      </c>
      <c r="B17" s="38" t="s">
        <v>28</v>
      </c>
      <c r="C17" s="39">
        <f>C18+C19+C20+C21+C22+C23</f>
        <v>5690.3</v>
      </c>
      <c r="D17" s="43">
        <f>D18+D19+D20+D21+D22+D23</f>
        <v>8541</v>
      </c>
      <c r="E17" s="41">
        <f>E18+E19+E20+E21+E22+E23</f>
        <v>2037.46803</v>
      </c>
      <c r="F17" s="33">
        <f t="shared" si="2"/>
        <v>23.855146118721464</v>
      </c>
      <c r="G17" s="43">
        <f>G18+G19+G20+G21+G22+G23</f>
        <v>5690.3</v>
      </c>
      <c r="H17" s="43">
        <f>H18+H19+H20+H21+H22+H23</f>
        <v>1594.09307</v>
      </c>
      <c r="I17" s="33">
        <f>H17/G17*100</f>
        <v>28.01421840676238</v>
      </c>
      <c r="J17" s="34">
        <f t="shared" si="0"/>
        <v>443.3749600000001</v>
      </c>
      <c r="K17" s="35">
        <f t="shared" si="1"/>
        <v>127.81361818479017</v>
      </c>
      <c r="L17" s="45"/>
      <c r="M17" s="45"/>
    </row>
    <row r="18" spans="1:13" s="7" customFormat="1" ht="18" customHeight="1">
      <c r="A18" s="49" t="s">
        <v>29</v>
      </c>
      <c r="B18" s="50" t="s">
        <v>30</v>
      </c>
      <c r="C18" s="39">
        <v>5690.3</v>
      </c>
      <c r="D18" s="43">
        <v>8536.1</v>
      </c>
      <c r="E18" s="41">
        <v>2036.88522</v>
      </c>
      <c r="F18" s="33">
        <f t="shared" si="2"/>
        <v>23.862012160119956</v>
      </c>
      <c r="G18" s="43">
        <v>5690.3</v>
      </c>
      <c r="H18" s="43">
        <v>1593.30182</v>
      </c>
      <c r="I18" s="33">
        <f>H18/G18*100</f>
        <v>28.000313164508018</v>
      </c>
      <c r="J18" s="34">
        <f t="shared" si="0"/>
        <v>443.5834</v>
      </c>
      <c r="K18" s="35">
        <f t="shared" si="1"/>
        <v>127.84051297951822</v>
      </c>
      <c r="L18" s="45"/>
      <c r="M18" s="45"/>
    </row>
    <row r="19" spans="1:13" s="7" customFormat="1" ht="22.5" customHeight="1">
      <c r="A19" s="51" t="s">
        <v>31</v>
      </c>
      <c r="B19" s="52" t="s">
        <v>32</v>
      </c>
      <c r="C19" s="39">
        <v>0</v>
      </c>
      <c r="D19" s="43">
        <v>3.3</v>
      </c>
      <c r="E19" s="41">
        <v>-0.1432</v>
      </c>
      <c r="F19" s="33">
        <f t="shared" si="2"/>
        <v>-4.33939393939394</v>
      </c>
      <c r="G19" s="43">
        <v>0</v>
      </c>
      <c r="H19" s="43">
        <v>0.09278</v>
      </c>
      <c r="I19" s="33"/>
      <c r="J19" s="34">
        <f t="shared" si="0"/>
        <v>-0.23598</v>
      </c>
      <c r="K19" s="35">
        <f t="shared" si="1"/>
        <v>-154.34360853632248</v>
      </c>
      <c r="L19" s="45"/>
      <c r="M19" s="45"/>
    </row>
    <row r="20" spans="1:13" s="7" customFormat="1" ht="24.75" customHeight="1">
      <c r="A20" s="51" t="s">
        <v>33</v>
      </c>
      <c r="B20" s="50" t="s">
        <v>34</v>
      </c>
      <c r="C20" s="39">
        <v>0</v>
      </c>
      <c r="D20" s="43">
        <v>0</v>
      </c>
      <c r="E20" s="41">
        <v>0</v>
      </c>
      <c r="F20" s="33"/>
      <c r="G20" s="43">
        <v>0</v>
      </c>
      <c r="H20" s="43">
        <v>0</v>
      </c>
      <c r="I20" s="33"/>
      <c r="J20" s="34">
        <f t="shared" si="0"/>
        <v>0</v>
      </c>
      <c r="K20" s="35"/>
      <c r="L20" s="45"/>
      <c r="M20" s="45"/>
    </row>
    <row r="21" spans="1:13" s="7" customFormat="1" ht="27.75" customHeight="1">
      <c r="A21" s="51" t="s">
        <v>35</v>
      </c>
      <c r="B21" s="52" t="s">
        <v>36</v>
      </c>
      <c r="C21" s="39">
        <v>0</v>
      </c>
      <c r="D21" s="43">
        <v>0</v>
      </c>
      <c r="E21" s="41">
        <v>0</v>
      </c>
      <c r="F21" s="33"/>
      <c r="G21" s="43">
        <v>0</v>
      </c>
      <c r="H21" s="43">
        <v>0.26554</v>
      </c>
      <c r="I21" s="33"/>
      <c r="J21" s="34">
        <f t="shared" si="0"/>
        <v>-0.26554</v>
      </c>
      <c r="K21" s="35"/>
      <c r="L21" s="45"/>
      <c r="M21" s="45"/>
    </row>
    <row r="22" spans="1:13" s="7" customFormat="1" ht="31.5" customHeight="1">
      <c r="A22" s="51" t="s">
        <v>37</v>
      </c>
      <c r="B22" s="52" t="s">
        <v>38</v>
      </c>
      <c r="C22" s="39">
        <v>0</v>
      </c>
      <c r="D22" s="43">
        <v>1.6</v>
      </c>
      <c r="E22" s="41">
        <v>0.33851</v>
      </c>
      <c r="F22" s="33">
        <f t="shared" si="2"/>
        <v>21.156874999999996</v>
      </c>
      <c r="G22" s="43">
        <v>0</v>
      </c>
      <c r="H22" s="43">
        <v>0.07873</v>
      </c>
      <c r="I22" s="33"/>
      <c r="J22" s="34">
        <f t="shared" si="0"/>
        <v>0.25978</v>
      </c>
      <c r="K22" s="35">
        <f>E22/H22*100</f>
        <v>429.963165248317</v>
      </c>
      <c r="L22" s="45"/>
      <c r="M22" s="45"/>
    </row>
    <row r="23" spans="1:13" s="7" customFormat="1" ht="33.75" customHeight="1">
      <c r="A23" s="51" t="s">
        <v>39</v>
      </c>
      <c r="B23" s="52" t="s">
        <v>40</v>
      </c>
      <c r="C23" s="39">
        <v>0</v>
      </c>
      <c r="D23" s="43">
        <v>0</v>
      </c>
      <c r="E23" s="41">
        <v>0.3875</v>
      </c>
      <c r="F23" s="33"/>
      <c r="G23" s="43">
        <v>0</v>
      </c>
      <c r="H23" s="43">
        <v>0.3542</v>
      </c>
      <c r="I23" s="33"/>
      <c r="J23" s="34">
        <f t="shared" si="0"/>
        <v>0.033299999999999996</v>
      </c>
      <c r="K23" s="35"/>
      <c r="L23" s="45"/>
      <c r="M23" s="45"/>
    </row>
    <row r="24" spans="1:13" s="7" customFormat="1" ht="22.5" customHeight="1">
      <c r="A24" s="37">
        <v>13030000</v>
      </c>
      <c r="B24" s="38" t="s">
        <v>41</v>
      </c>
      <c r="C24" s="39">
        <f>C25+C26+C27</f>
        <v>748.8000000000001</v>
      </c>
      <c r="D24" s="43">
        <f>D25+D26+D27</f>
        <v>1487.1</v>
      </c>
      <c r="E24" s="41">
        <f>E25+E26+E27</f>
        <v>508.76851999999997</v>
      </c>
      <c r="F24" s="33">
        <f t="shared" si="2"/>
        <v>34.21212561361038</v>
      </c>
      <c r="G24" s="43">
        <f>G25+G26+G27</f>
        <v>748.8000000000001</v>
      </c>
      <c r="H24" s="44">
        <f>H25+H26+H27</f>
        <v>463.90304000000003</v>
      </c>
      <c r="I24" s="33">
        <f>H24/G24*100</f>
        <v>61.95286324786324</v>
      </c>
      <c r="J24" s="34">
        <f t="shared" si="0"/>
        <v>44.865479999999934</v>
      </c>
      <c r="K24" s="35">
        <f>E24/H24*100</f>
        <v>109.67130545210479</v>
      </c>
      <c r="L24" s="45"/>
      <c r="M24" s="45"/>
    </row>
    <row r="25" spans="1:13" s="7" customFormat="1" ht="33" customHeight="1">
      <c r="A25" s="51" t="s">
        <v>42</v>
      </c>
      <c r="B25" s="52" t="s">
        <v>43</v>
      </c>
      <c r="C25" s="39">
        <v>63.6</v>
      </c>
      <c r="D25" s="43">
        <v>76.5</v>
      </c>
      <c r="E25" s="41">
        <v>20.94827</v>
      </c>
      <c r="F25" s="33">
        <f t="shared" si="2"/>
        <v>27.383359477124188</v>
      </c>
      <c r="G25" s="43">
        <v>63.6</v>
      </c>
      <c r="H25" s="43">
        <v>22.14663</v>
      </c>
      <c r="I25" s="33">
        <f>H25/G25*100</f>
        <v>34.82174528301886</v>
      </c>
      <c r="J25" s="34">
        <f t="shared" si="0"/>
        <v>-1.1983599999999974</v>
      </c>
      <c r="K25" s="35">
        <f>E25/H25*100</f>
        <v>94.58897358198517</v>
      </c>
      <c r="L25" s="45"/>
      <c r="M25" s="45"/>
    </row>
    <row r="26" spans="1:13" s="7" customFormat="1" ht="34.5" customHeight="1">
      <c r="A26" s="51">
        <v>13030200</v>
      </c>
      <c r="B26" s="52" t="s">
        <v>44</v>
      </c>
      <c r="C26" s="39">
        <v>685.2</v>
      </c>
      <c r="D26" s="43">
        <v>1410.6</v>
      </c>
      <c r="E26" s="41">
        <v>487.82025</v>
      </c>
      <c r="F26" s="33">
        <f t="shared" si="2"/>
        <v>34.582464908549554</v>
      </c>
      <c r="G26" s="43">
        <v>685.2</v>
      </c>
      <c r="H26" s="43">
        <v>441.75641</v>
      </c>
      <c r="I26" s="33">
        <f>H26/G26*100</f>
        <v>64.4711631640397</v>
      </c>
      <c r="J26" s="34">
        <f t="shared" si="0"/>
        <v>46.06383999999997</v>
      </c>
      <c r="K26" s="35"/>
      <c r="L26" s="45"/>
      <c r="M26" s="45"/>
    </row>
    <row r="27" spans="1:13" s="7" customFormat="1" ht="33" customHeight="1" thickBot="1">
      <c r="A27" s="53" t="s">
        <v>45</v>
      </c>
      <c r="B27" s="52" t="s">
        <v>46</v>
      </c>
      <c r="C27" s="39"/>
      <c r="D27" s="43">
        <v>0</v>
      </c>
      <c r="E27" s="41">
        <v>0</v>
      </c>
      <c r="F27" s="33"/>
      <c r="G27" s="43"/>
      <c r="H27" s="43">
        <v>0</v>
      </c>
      <c r="I27" s="33"/>
      <c r="J27" s="34">
        <f t="shared" si="0"/>
        <v>0</v>
      </c>
      <c r="K27" s="35"/>
      <c r="L27" s="45"/>
      <c r="M27" s="45"/>
    </row>
    <row r="28" spans="1:13" s="56" customFormat="1" ht="18.75">
      <c r="A28" s="54">
        <v>13050000</v>
      </c>
      <c r="B28" s="55" t="s">
        <v>47</v>
      </c>
      <c r="C28" s="39">
        <v>350044.1</v>
      </c>
      <c r="D28" s="40">
        <v>308672.3</v>
      </c>
      <c r="E28" s="41">
        <v>45774.23512</v>
      </c>
      <c r="F28" s="33">
        <f t="shared" si="2"/>
        <v>14.829395161146627</v>
      </c>
      <c r="G28" s="40">
        <v>350044.1</v>
      </c>
      <c r="H28" s="43">
        <v>44456.90845</v>
      </c>
      <c r="I28" s="33">
        <f>H28/G28*100</f>
        <v>12.700373595784075</v>
      </c>
      <c r="J28" s="34">
        <f t="shared" si="0"/>
        <v>1317.326669999995</v>
      </c>
      <c r="K28" s="35">
        <f>E28/H28*100</f>
        <v>102.96315402021617</v>
      </c>
      <c r="L28" s="42"/>
      <c r="M28" s="42"/>
    </row>
    <row r="29" spans="1:13" s="7" customFormat="1" ht="23.25" customHeight="1">
      <c r="A29" s="37">
        <v>13070000</v>
      </c>
      <c r="B29" s="38" t="s">
        <v>48</v>
      </c>
      <c r="C29" s="39">
        <v>3.6</v>
      </c>
      <c r="D29" s="40">
        <v>83.6</v>
      </c>
      <c r="E29" s="41">
        <v>0.117</v>
      </c>
      <c r="F29" s="33">
        <f t="shared" si="2"/>
        <v>0.13995215311004786</v>
      </c>
      <c r="G29" s="40">
        <v>3.6</v>
      </c>
      <c r="H29" s="43">
        <v>0.05</v>
      </c>
      <c r="I29" s="33">
        <f>H29/G29*100</f>
        <v>1.388888888888889</v>
      </c>
      <c r="J29" s="34">
        <f t="shared" si="0"/>
        <v>0.067</v>
      </c>
      <c r="K29" s="35"/>
      <c r="L29" s="42"/>
      <c r="M29" s="42"/>
    </row>
    <row r="30" spans="1:13" s="7" customFormat="1" ht="24.75" customHeight="1">
      <c r="A30" s="27">
        <v>16010000</v>
      </c>
      <c r="B30" s="28" t="s">
        <v>49</v>
      </c>
      <c r="C30" s="29"/>
      <c r="D30" s="30"/>
      <c r="E30" s="31">
        <v>0.02384</v>
      </c>
      <c r="F30" s="32"/>
      <c r="G30" s="30"/>
      <c r="H30" s="31">
        <v>-1.54288</v>
      </c>
      <c r="I30" s="33"/>
      <c r="J30" s="34">
        <f t="shared" si="0"/>
        <v>1.5667200000000001</v>
      </c>
      <c r="K30" s="35">
        <f aca="true" t="shared" si="4" ref="K30:K44">E30/H30*100</f>
        <v>-1.5451622938919423</v>
      </c>
      <c r="L30" s="36"/>
      <c r="M30" s="36"/>
    </row>
    <row r="31" spans="1:13" s="7" customFormat="1" ht="19.5" customHeight="1">
      <c r="A31" s="27">
        <v>18000000</v>
      </c>
      <c r="B31" s="28" t="s">
        <v>50</v>
      </c>
      <c r="C31" s="29">
        <f>C32+C34+C33</f>
        <v>8879.5</v>
      </c>
      <c r="D31" s="30">
        <f>D32+D34+D33</f>
        <v>10471.5</v>
      </c>
      <c r="E31" s="31">
        <f>E32+E34+E33</f>
        <v>1991.7671599999996</v>
      </c>
      <c r="F31" s="32">
        <f t="shared" si="2"/>
        <v>19.020839039297137</v>
      </c>
      <c r="G31" s="30">
        <f>G32+G34+G33</f>
        <v>8879.5</v>
      </c>
      <c r="H31" s="31">
        <f>H32+H34+H33</f>
        <v>1670.85858</v>
      </c>
      <c r="I31" s="33">
        <f aca="true" t="shared" si="5" ref="I31:I44">H31/G31*100</f>
        <v>18.81703451770933</v>
      </c>
      <c r="J31" s="34">
        <f t="shared" si="0"/>
        <v>320.9085799999996</v>
      </c>
      <c r="K31" s="35">
        <f t="shared" si="4"/>
        <v>119.20620834349724</v>
      </c>
      <c r="L31" s="36"/>
      <c r="M31" s="36"/>
    </row>
    <row r="32" spans="1:13" s="7" customFormat="1" ht="21.75" customHeight="1">
      <c r="A32" s="37">
        <v>18020000</v>
      </c>
      <c r="B32" s="57" t="s">
        <v>51</v>
      </c>
      <c r="C32" s="39">
        <v>1191.4</v>
      </c>
      <c r="D32" s="43">
        <v>1889.1</v>
      </c>
      <c r="E32" s="41">
        <v>480.57123</v>
      </c>
      <c r="F32" s="33">
        <f t="shared" si="2"/>
        <v>25.439163093536603</v>
      </c>
      <c r="G32" s="43">
        <v>1191.4</v>
      </c>
      <c r="H32" s="43">
        <v>349.96652</v>
      </c>
      <c r="I32" s="33">
        <f t="shared" si="5"/>
        <v>29.37439315091489</v>
      </c>
      <c r="J32" s="34">
        <f t="shared" si="0"/>
        <v>130.60471</v>
      </c>
      <c r="K32" s="35">
        <f t="shared" si="4"/>
        <v>137.31920127673928</v>
      </c>
      <c r="L32" s="45"/>
      <c r="M32" s="45"/>
    </row>
    <row r="33" spans="1:13" s="7" customFormat="1" ht="22.5" customHeight="1">
      <c r="A33" s="37">
        <v>1803000</v>
      </c>
      <c r="B33" s="57" t="s">
        <v>52</v>
      </c>
      <c r="C33" s="39">
        <v>529.4</v>
      </c>
      <c r="D33" s="43">
        <v>632.1</v>
      </c>
      <c r="E33" s="41">
        <v>172.8</v>
      </c>
      <c r="F33" s="33">
        <f t="shared" si="2"/>
        <v>27.337446606549598</v>
      </c>
      <c r="G33" s="43">
        <v>529.4</v>
      </c>
      <c r="H33" s="43">
        <v>107.91253</v>
      </c>
      <c r="I33" s="33">
        <f t="shared" si="5"/>
        <v>20.38393086513034</v>
      </c>
      <c r="J33" s="34">
        <f t="shared" si="0"/>
        <v>64.88747000000001</v>
      </c>
      <c r="K33" s="35">
        <f t="shared" si="4"/>
        <v>160.12969022225687</v>
      </c>
      <c r="L33" s="45"/>
      <c r="M33" s="45"/>
    </row>
    <row r="34" spans="1:13" s="7" customFormat="1" ht="32.25" customHeight="1">
      <c r="A34" s="37">
        <v>18040000</v>
      </c>
      <c r="B34" s="38" t="s">
        <v>53</v>
      </c>
      <c r="C34" s="39">
        <v>7158.7</v>
      </c>
      <c r="D34" s="40">
        <v>7950.3</v>
      </c>
      <c r="E34" s="41">
        <v>1338.3959299999997</v>
      </c>
      <c r="F34" s="33">
        <f t="shared" si="2"/>
        <v>16.834533665396272</v>
      </c>
      <c r="G34" s="40">
        <v>7158.7</v>
      </c>
      <c r="H34" s="43">
        <v>1212.97953</v>
      </c>
      <c r="I34" s="33">
        <f t="shared" si="5"/>
        <v>16.94413133669521</v>
      </c>
      <c r="J34" s="34">
        <f t="shared" si="0"/>
        <v>125.41639999999961</v>
      </c>
      <c r="K34" s="35">
        <f t="shared" si="4"/>
        <v>110.33953145112017</v>
      </c>
      <c r="L34" s="42"/>
      <c r="M34" s="42"/>
    </row>
    <row r="35" spans="1:13" s="7" customFormat="1" ht="22.5" customHeight="1">
      <c r="A35" s="27">
        <v>19000000</v>
      </c>
      <c r="B35" s="28" t="s">
        <v>54</v>
      </c>
      <c r="C35" s="29">
        <f>C36</f>
        <v>2.7</v>
      </c>
      <c r="D35" s="30">
        <f>D36</f>
        <v>8.7</v>
      </c>
      <c r="E35" s="41">
        <f>E36</f>
        <v>1.2</v>
      </c>
      <c r="F35" s="33">
        <f t="shared" si="2"/>
        <v>13.793103448275861</v>
      </c>
      <c r="G35" s="30">
        <f>G36</f>
        <v>2.7</v>
      </c>
      <c r="H35" s="46">
        <f>H36</f>
        <v>0.57</v>
      </c>
      <c r="I35" s="33">
        <f t="shared" si="5"/>
        <v>21.111111111111107</v>
      </c>
      <c r="J35" s="34">
        <f t="shared" si="0"/>
        <v>0.63</v>
      </c>
      <c r="K35" s="35">
        <f t="shared" si="4"/>
        <v>210.52631578947367</v>
      </c>
      <c r="L35" s="36"/>
      <c r="M35" s="36"/>
    </row>
    <row r="36" spans="1:13" s="7" customFormat="1" ht="24.75" customHeight="1">
      <c r="A36" s="37">
        <v>19040000</v>
      </c>
      <c r="B36" s="38" t="s">
        <v>55</v>
      </c>
      <c r="C36" s="39">
        <v>2.7</v>
      </c>
      <c r="D36" s="40">
        <v>8.7</v>
      </c>
      <c r="E36" s="41">
        <v>1.2</v>
      </c>
      <c r="F36" s="33">
        <f t="shared" si="2"/>
        <v>13.793103448275861</v>
      </c>
      <c r="G36" s="40">
        <v>2.7</v>
      </c>
      <c r="H36" s="40">
        <v>0.57</v>
      </c>
      <c r="I36" s="33">
        <f t="shared" si="5"/>
        <v>21.111111111111107</v>
      </c>
      <c r="J36" s="34">
        <f t="shared" si="0"/>
        <v>0.63</v>
      </c>
      <c r="K36" s="35">
        <f t="shared" si="4"/>
        <v>210.52631578947367</v>
      </c>
      <c r="L36" s="42"/>
      <c r="M36" s="42"/>
    </row>
    <row r="37" spans="1:13" s="26" customFormat="1" ht="24.75" customHeight="1">
      <c r="A37" s="15" t="s">
        <v>56</v>
      </c>
      <c r="B37" s="58" t="s">
        <v>57</v>
      </c>
      <c r="C37" s="59">
        <f>C38+C49+C64</f>
        <v>47809.8</v>
      </c>
      <c r="D37" s="60">
        <f>D38+D49+D64</f>
        <v>23965.2</v>
      </c>
      <c r="E37" s="61">
        <f>E38+E49+E64</f>
        <v>2811.0031999999997</v>
      </c>
      <c r="F37" s="62">
        <f t="shared" si="2"/>
        <v>11.72952113898486</v>
      </c>
      <c r="G37" s="60">
        <f>G38+G49+G64</f>
        <v>47809.8</v>
      </c>
      <c r="H37" s="63">
        <f>H38+H49+H64</f>
        <v>3955.5638399999993</v>
      </c>
      <c r="I37" s="33">
        <f t="shared" si="5"/>
        <v>8.27354190981765</v>
      </c>
      <c r="J37" s="34">
        <f t="shared" si="0"/>
        <v>-1144.5606399999997</v>
      </c>
      <c r="K37" s="35">
        <f t="shared" si="4"/>
        <v>71.06453880415692</v>
      </c>
      <c r="L37" s="64"/>
      <c r="M37" s="64"/>
    </row>
    <row r="38" spans="1:13" s="7" customFormat="1" ht="25.5" customHeight="1">
      <c r="A38" s="27" t="s">
        <v>58</v>
      </c>
      <c r="B38" s="28" t="s">
        <v>59</v>
      </c>
      <c r="C38" s="29">
        <f>C40+C43+C44</f>
        <v>2796.3</v>
      </c>
      <c r="D38" s="30">
        <f>D40+D43+D44</f>
        <v>2409.9</v>
      </c>
      <c r="E38" s="31">
        <f>E40+E43+E44</f>
        <v>634.4876</v>
      </c>
      <c r="F38" s="32">
        <f t="shared" si="2"/>
        <v>26.32837877090336</v>
      </c>
      <c r="G38" s="30">
        <f>G40+G43+G44</f>
        <v>2796.3</v>
      </c>
      <c r="H38" s="31">
        <f>H40+H43+H44</f>
        <v>550.7958</v>
      </c>
      <c r="I38" s="33">
        <f t="shared" si="5"/>
        <v>19.697307155884562</v>
      </c>
      <c r="J38" s="34">
        <f t="shared" si="0"/>
        <v>83.69180000000006</v>
      </c>
      <c r="K38" s="35">
        <f t="shared" si="4"/>
        <v>115.19470555149478</v>
      </c>
      <c r="L38" s="36"/>
      <c r="M38" s="36"/>
    </row>
    <row r="39" spans="1:13" s="7" customFormat="1" ht="60.75" customHeight="1">
      <c r="A39" s="37" t="s">
        <v>60</v>
      </c>
      <c r="B39" s="38" t="s">
        <v>61</v>
      </c>
      <c r="C39" s="39">
        <f>C41</f>
        <v>1208.2</v>
      </c>
      <c r="D39" s="43">
        <f>D41</f>
        <v>1644.4</v>
      </c>
      <c r="E39" s="41">
        <f>E41</f>
        <v>543.29587</v>
      </c>
      <c r="F39" s="33">
        <f t="shared" si="2"/>
        <v>33.039155315008514</v>
      </c>
      <c r="G39" s="43">
        <f>G41</f>
        <v>1208.2</v>
      </c>
      <c r="H39" s="44">
        <f>H41</f>
        <v>446.71500000000003</v>
      </c>
      <c r="I39" s="33">
        <f t="shared" si="5"/>
        <v>36.97359708657507</v>
      </c>
      <c r="J39" s="34">
        <f t="shared" si="0"/>
        <v>96.58087</v>
      </c>
      <c r="K39" s="35">
        <f t="shared" si="4"/>
        <v>121.62024333187827</v>
      </c>
      <c r="L39" s="45"/>
      <c r="M39" s="45"/>
    </row>
    <row r="40" spans="1:13" s="7" customFormat="1" ht="108.75" customHeight="1">
      <c r="A40" s="27">
        <v>21010000</v>
      </c>
      <c r="B40" s="28" t="s">
        <v>62</v>
      </c>
      <c r="C40" s="29">
        <f>C41</f>
        <v>1208.2</v>
      </c>
      <c r="D40" s="30">
        <f>D41</f>
        <v>1644.4</v>
      </c>
      <c r="E40" s="31">
        <f>E41</f>
        <v>543.29587</v>
      </c>
      <c r="F40" s="32">
        <f t="shared" si="2"/>
        <v>33.039155315008514</v>
      </c>
      <c r="G40" s="30">
        <f>G41</f>
        <v>1208.2</v>
      </c>
      <c r="H40" s="31">
        <f>H41</f>
        <v>446.71500000000003</v>
      </c>
      <c r="I40" s="33">
        <f t="shared" si="5"/>
        <v>36.97359708657507</v>
      </c>
      <c r="J40" s="34">
        <f t="shared" si="0"/>
        <v>96.58087</v>
      </c>
      <c r="K40" s="35">
        <f t="shared" si="4"/>
        <v>121.62024333187827</v>
      </c>
      <c r="L40" s="36"/>
      <c r="M40" s="36"/>
    </row>
    <row r="41" spans="1:13" s="7" customFormat="1" ht="48.75" customHeight="1">
      <c r="A41" s="65" t="s">
        <v>63</v>
      </c>
      <c r="B41" s="66" t="s">
        <v>64</v>
      </c>
      <c r="C41" s="39">
        <v>1208.2</v>
      </c>
      <c r="D41" s="43">
        <v>1644.4</v>
      </c>
      <c r="E41" s="41">
        <v>543.29587</v>
      </c>
      <c r="F41" s="33">
        <f t="shared" si="2"/>
        <v>33.039155315008514</v>
      </c>
      <c r="G41" s="43">
        <v>1208.2</v>
      </c>
      <c r="H41" s="43">
        <v>446.71500000000003</v>
      </c>
      <c r="I41" s="33">
        <f t="shared" si="5"/>
        <v>36.97359708657507</v>
      </c>
      <c r="J41" s="34">
        <f t="shared" si="0"/>
        <v>96.58087</v>
      </c>
      <c r="K41" s="35">
        <f t="shared" si="4"/>
        <v>121.62024333187827</v>
      </c>
      <c r="L41" s="45"/>
      <c r="M41" s="45"/>
    </row>
    <row r="42" spans="1:13" s="7" customFormat="1" ht="51" customHeight="1" hidden="1">
      <c r="A42" s="65" t="s">
        <v>65</v>
      </c>
      <c r="B42" s="66" t="s">
        <v>66</v>
      </c>
      <c r="C42" s="67"/>
      <c r="D42" s="68"/>
      <c r="E42" s="69"/>
      <c r="F42" s="33" t="e">
        <f t="shared" si="2"/>
        <v>#DIV/0!</v>
      </c>
      <c r="G42" s="68"/>
      <c r="H42" s="70"/>
      <c r="I42" s="33" t="e">
        <f t="shared" si="5"/>
        <v>#DIV/0!</v>
      </c>
      <c r="J42" s="34">
        <f t="shared" si="0"/>
        <v>0</v>
      </c>
      <c r="K42" s="35" t="e">
        <f t="shared" si="4"/>
        <v>#DIV/0!</v>
      </c>
      <c r="L42" s="71"/>
      <c r="M42" s="71"/>
    </row>
    <row r="43" spans="1:13" s="7" customFormat="1" ht="16.5" customHeight="1" hidden="1">
      <c r="A43" s="72">
        <v>21050000</v>
      </c>
      <c r="B43" s="28" t="s">
        <v>67</v>
      </c>
      <c r="C43" s="29"/>
      <c r="D43" s="46"/>
      <c r="E43" s="47"/>
      <c r="F43" s="33" t="e">
        <f t="shared" si="2"/>
        <v>#DIV/0!</v>
      </c>
      <c r="G43" s="46"/>
      <c r="H43" s="31"/>
      <c r="I43" s="33" t="e">
        <f t="shared" si="5"/>
        <v>#DIV/0!</v>
      </c>
      <c r="J43" s="34">
        <f t="shared" si="0"/>
        <v>0</v>
      </c>
      <c r="K43" s="35" t="e">
        <f t="shared" si="4"/>
        <v>#DIV/0!</v>
      </c>
      <c r="L43" s="48"/>
      <c r="M43" s="48"/>
    </row>
    <row r="44" spans="1:13" s="7" customFormat="1" ht="17.25" customHeight="1">
      <c r="A44" s="27">
        <v>21080000</v>
      </c>
      <c r="B44" s="28" t="s">
        <v>68</v>
      </c>
      <c r="C44" s="29">
        <f>C45+C47+C46</f>
        <v>1588.1000000000001</v>
      </c>
      <c r="D44" s="30">
        <f>D45+D47+D46</f>
        <v>765.5</v>
      </c>
      <c r="E44" s="31">
        <f>E45+E47+E46</f>
        <v>91.19172999999999</v>
      </c>
      <c r="F44" s="32">
        <f t="shared" si="2"/>
        <v>11.912701502286087</v>
      </c>
      <c r="G44" s="30">
        <f>G45+G47+G46</f>
        <v>1588.1000000000001</v>
      </c>
      <c r="H44" s="31">
        <f>H45+H47+H46</f>
        <v>104.0808</v>
      </c>
      <c r="I44" s="33">
        <f t="shared" si="5"/>
        <v>6.553793841697625</v>
      </c>
      <c r="J44" s="34">
        <f t="shared" si="0"/>
        <v>-12.889070000000004</v>
      </c>
      <c r="K44" s="35">
        <f t="shared" si="4"/>
        <v>87.61628465576744</v>
      </c>
      <c r="L44" s="36"/>
      <c r="M44" s="36"/>
    </row>
    <row r="45" spans="1:13" s="7" customFormat="1" ht="21" customHeight="1">
      <c r="A45" s="65">
        <v>21080500</v>
      </c>
      <c r="B45" s="66" t="s">
        <v>68</v>
      </c>
      <c r="C45" s="67"/>
      <c r="D45" s="34">
        <v>0</v>
      </c>
      <c r="E45" s="41">
        <v>0</v>
      </c>
      <c r="F45" s="33"/>
      <c r="G45" s="34"/>
      <c r="H45" s="34">
        <v>0</v>
      </c>
      <c r="I45" s="33"/>
      <c r="J45" s="34">
        <f t="shared" si="0"/>
        <v>0</v>
      </c>
      <c r="K45" s="35"/>
      <c r="L45" s="73"/>
      <c r="M45" s="73"/>
    </row>
    <row r="46" spans="1:13" s="7" customFormat="1" ht="89.25" customHeight="1">
      <c r="A46" s="65">
        <v>21080900</v>
      </c>
      <c r="B46" s="38" t="s">
        <v>69</v>
      </c>
      <c r="C46" s="67">
        <v>41.4</v>
      </c>
      <c r="D46" s="34">
        <v>7.7</v>
      </c>
      <c r="E46" s="41">
        <v>3.541</v>
      </c>
      <c r="F46" s="33">
        <f t="shared" si="2"/>
        <v>45.98701298701299</v>
      </c>
      <c r="G46" s="34">
        <v>41.4</v>
      </c>
      <c r="H46" s="34">
        <v>1.77</v>
      </c>
      <c r="I46" s="33">
        <f aca="true" t="shared" si="6" ref="I46:I53">H46/G46*100</f>
        <v>4.27536231884058</v>
      </c>
      <c r="J46" s="34">
        <f t="shared" si="0"/>
        <v>1.771</v>
      </c>
      <c r="K46" s="35">
        <f aca="true" t="shared" si="7" ref="K46:K52">E46/H46*100</f>
        <v>200.05649717514126</v>
      </c>
      <c r="L46" s="73"/>
      <c r="M46" s="73"/>
    </row>
    <row r="47" spans="1:13" s="7" customFormat="1" ht="20.25" customHeight="1">
      <c r="A47" s="65">
        <v>21081100</v>
      </c>
      <c r="B47" s="66" t="s">
        <v>70</v>
      </c>
      <c r="C47" s="67">
        <v>1546.7</v>
      </c>
      <c r="D47" s="68">
        <v>757.8</v>
      </c>
      <c r="E47" s="41">
        <v>87.65073</v>
      </c>
      <c r="F47" s="33">
        <f t="shared" si="2"/>
        <v>11.566472684085511</v>
      </c>
      <c r="G47" s="68">
        <v>1546.7</v>
      </c>
      <c r="H47" s="34">
        <v>102.3108</v>
      </c>
      <c r="I47" s="33">
        <f t="shared" si="6"/>
        <v>6.614779853882459</v>
      </c>
      <c r="J47" s="34">
        <f t="shared" si="0"/>
        <v>-14.660070000000005</v>
      </c>
      <c r="K47" s="35">
        <f t="shared" si="7"/>
        <v>85.67104352619664</v>
      </c>
      <c r="L47" s="71"/>
      <c r="M47" s="71"/>
    </row>
    <row r="48" spans="1:13" s="7" customFormat="1" ht="42" customHeight="1" hidden="1">
      <c r="A48" s="65" t="s">
        <v>71</v>
      </c>
      <c r="B48" s="66" t="s">
        <v>72</v>
      </c>
      <c r="C48" s="39" t="s">
        <v>22</v>
      </c>
      <c r="D48" s="43" t="s">
        <v>22</v>
      </c>
      <c r="E48" s="41" t="s">
        <v>22</v>
      </c>
      <c r="F48" s="33" t="e">
        <f t="shared" si="2"/>
        <v>#VALUE!</v>
      </c>
      <c r="G48" s="43" t="s">
        <v>22</v>
      </c>
      <c r="H48" s="34" t="s">
        <v>22</v>
      </c>
      <c r="I48" s="33" t="e">
        <f t="shared" si="6"/>
        <v>#VALUE!</v>
      </c>
      <c r="J48" s="34" t="e">
        <f t="shared" si="0"/>
        <v>#VALUE!</v>
      </c>
      <c r="K48" s="35" t="e">
        <f t="shared" si="7"/>
        <v>#VALUE!</v>
      </c>
      <c r="L48" s="45"/>
      <c r="M48" s="45"/>
    </row>
    <row r="49" spans="1:13" s="7" customFormat="1" ht="36">
      <c r="A49" s="15" t="s">
        <v>73</v>
      </c>
      <c r="B49" s="74" t="s">
        <v>74</v>
      </c>
      <c r="C49" s="29">
        <f>C50+C60+C61+C63</f>
        <v>44691.6</v>
      </c>
      <c r="D49" s="30">
        <f>D50+D60+D61+D63</f>
        <v>21416.1</v>
      </c>
      <c r="E49" s="31">
        <f>E50+E60+E61+E63</f>
        <v>2155.64538</v>
      </c>
      <c r="F49" s="30">
        <f t="shared" si="2"/>
        <v>10.065536582290893</v>
      </c>
      <c r="G49" s="30">
        <f>G50+G60+G61+G63</f>
        <v>44691.6</v>
      </c>
      <c r="H49" s="31">
        <f>H50+H60+H61+H63</f>
        <v>3329.2083899999993</v>
      </c>
      <c r="I49" s="33">
        <f t="shared" si="6"/>
        <v>7.449293357140937</v>
      </c>
      <c r="J49" s="34">
        <f t="shared" si="0"/>
        <v>-1173.5630099999994</v>
      </c>
      <c r="K49" s="35">
        <f t="shared" si="7"/>
        <v>64.74948779039934</v>
      </c>
      <c r="L49" s="36"/>
      <c r="M49" s="36"/>
    </row>
    <row r="50" spans="1:13" s="7" customFormat="1" ht="18.75">
      <c r="A50" s="27">
        <v>22010000</v>
      </c>
      <c r="B50" s="28" t="s">
        <v>75</v>
      </c>
      <c r="C50" s="29">
        <f>C51+C52+C53+C54+C55+C56+C57+C58+C59</f>
        <v>23893.9</v>
      </c>
      <c r="D50" s="30">
        <f>D51+D52+D53+D54+D55+D56+D57+D58+D59</f>
        <v>14406.300000000001</v>
      </c>
      <c r="E50" s="31">
        <f>E51+E52+E53+E54+E55+E56+E57+E58+E59</f>
        <v>1708.19653</v>
      </c>
      <c r="F50" s="30">
        <f t="shared" si="2"/>
        <v>11.857288339129408</v>
      </c>
      <c r="G50" s="30">
        <f>G51+G52+G53+G54+G55+G56+G57+G58+G59</f>
        <v>23893.9</v>
      </c>
      <c r="H50" s="31">
        <f>H51+H52+H53+H54+H55+H56+H57+H58+H59</f>
        <v>2431.6338799999994</v>
      </c>
      <c r="I50" s="33">
        <f t="shared" si="6"/>
        <v>10.176797760097763</v>
      </c>
      <c r="J50" s="34">
        <f t="shared" si="0"/>
        <v>-723.4373499999995</v>
      </c>
      <c r="K50" s="35">
        <f t="shared" si="7"/>
        <v>70.24891962765383</v>
      </c>
      <c r="L50" s="36"/>
      <c r="M50" s="36"/>
    </row>
    <row r="51" spans="1:13" s="7" customFormat="1" ht="39" customHeight="1">
      <c r="A51" s="51" t="s">
        <v>76</v>
      </c>
      <c r="B51" s="75" t="s">
        <v>77</v>
      </c>
      <c r="C51" s="67">
        <v>11.2</v>
      </c>
      <c r="D51" s="34">
        <v>0.5</v>
      </c>
      <c r="E51" s="41">
        <v>3.654</v>
      </c>
      <c r="F51" s="33">
        <f t="shared" si="2"/>
        <v>730.8</v>
      </c>
      <c r="G51" s="34">
        <v>11.2</v>
      </c>
      <c r="H51" s="34">
        <v>0.085</v>
      </c>
      <c r="I51" s="33">
        <f t="shared" si="6"/>
        <v>0.7589285714285715</v>
      </c>
      <c r="J51" s="34">
        <f t="shared" si="0"/>
        <v>3.569</v>
      </c>
      <c r="K51" s="35">
        <f t="shared" si="7"/>
        <v>4298.823529411764</v>
      </c>
      <c r="L51" s="36"/>
      <c r="M51" s="36"/>
    </row>
    <row r="52" spans="1:13" s="7" customFormat="1" ht="33.75" customHeight="1">
      <c r="A52" s="51" t="s">
        <v>78</v>
      </c>
      <c r="B52" s="76" t="s">
        <v>79</v>
      </c>
      <c r="C52" s="67">
        <v>182.4</v>
      </c>
      <c r="D52" s="34">
        <v>0</v>
      </c>
      <c r="E52" s="41">
        <v>0</v>
      </c>
      <c r="F52" s="33"/>
      <c r="G52" s="34">
        <v>182.4</v>
      </c>
      <c r="H52" s="34">
        <v>27.08235</v>
      </c>
      <c r="I52" s="33">
        <f t="shared" si="6"/>
        <v>14.84777960526316</v>
      </c>
      <c r="J52" s="34">
        <f t="shared" si="0"/>
        <v>-27.08235</v>
      </c>
      <c r="K52" s="35">
        <f t="shared" si="7"/>
        <v>0</v>
      </c>
      <c r="L52" s="36"/>
      <c r="M52" s="36"/>
    </row>
    <row r="53" spans="1:13" s="7" customFormat="1" ht="36" customHeight="1">
      <c r="A53" s="51" t="s">
        <v>80</v>
      </c>
      <c r="B53" s="76" t="s">
        <v>81</v>
      </c>
      <c r="C53" s="67">
        <v>2.4</v>
      </c>
      <c r="D53" s="34">
        <v>0</v>
      </c>
      <c r="E53" s="41">
        <v>0</v>
      </c>
      <c r="F53" s="33"/>
      <c r="G53" s="34">
        <v>2.4</v>
      </c>
      <c r="H53" s="34">
        <v>0</v>
      </c>
      <c r="I53" s="33">
        <f t="shared" si="6"/>
        <v>0</v>
      </c>
      <c r="J53" s="34">
        <f t="shared" si="0"/>
        <v>0</v>
      </c>
      <c r="K53" s="35"/>
      <c r="L53" s="36"/>
      <c r="M53" s="36"/>
    </row>
    <row r="54" spans="1:13" s="7" customFormat="1" ht="38.25" customHeight="1">
      <c r="A54" s="51" t="s">
        <v>82</v>
      </c>
      <c r="B54" s="76" t="s">
        <v>83</v>
      </c>
      <c r="C54" s="67">
        <v>0</v>
      </c>
      <c r="D54" s="34">
        <v>0</v>
      </c>
      <c r="E54" s="41">
        <v>0</v>
      </c>
      <c r="F54" s="33"/>
      <c r="G54" s="34">
        <v>0</v>
      </c>
      <c r="H54" s="34">
        <v>0</v>
      </c>
      <c r="I54" s="33"/>
      <c r="J54" s="34">
        <f t="shared" si="0"/>
        <v>0</v>
      </c>
      <c r="K54" s="35"/>
      <c r="L54" s="36"/>
      <c r="M54" s="36"/>
    </row>
    <row r="55" spans="1:13" s="7" customFormat="1" ht="36" customHeight="1">
      <c r="A55" s="51" t="s">
        <v>84</v>
      </c>
      <c r="B55" s="76" t="s">
        <v>85</v>
      </c>
      <c r="C55" s="67">
        <v>6</v>
      </c>
      <c r="D55" s="34">
        <v>6.5</v>
      </c>
      <c r="E55" s="41">
        <v>2.34</v>
      </c>
      <c r="F55" s="33">
        <f t="shared" si="2"/>
        <v>36</v>
      </c>
      <c r="G55" s="34">
        <v>6</v>
      </c>
      <c r="H55" s="34">
        <v>2.34</v>
      </c>
      <c r="I55" s="33">
        <f>H55/G55*100</f>
        <v>38.99999999999999</v>
      </c>
      <c r="J55" s="34">
        <f t="shared" si="0"/>
        <v>0</v>
      </c>
      <c r="K55" s="35">
        <f>E55/H55*100</f>
        <v>100</v>
      </c>
      <c r="L55" s="36"/>
      <c r="M55" s="36"/>
    </row>
    <row r="56" spans="1:13" s="7" customFormat="1" ht="51" customHeight="1">
      <c r="A56" s="51" t="s">
        <v>86</v>
      </c>
      <c r="B56" s="76" t="s">
        <v>87</v>
      </c>
      <c r="C56" s="67">
        <v>1308.9</v>
      </c>
      <c r="D56" s="34">
        <v>489.8</v>
      </c>
      <c r="E56" s="41">
        <v>46.53</v>
      </c>
      <c r="F56" s="33">
        <f t="shared" si="2"/>
        <v>9.499795835034707</v>
      </c>
      <c r="G56" s="34">
        <v>1308.9</v>
      </c>
      <c r="H56" s="34">
        <v>66.7369</v>
      </c>
      <c r="I56" s="33">
        <f>H56/G56*100</f>
        <v>5.09870119948048</v>
      </c>
      <c r="J56" s="34">
        <f t="shared" si="0"/>
        <v>-20.206900000000005</v>
      </c>
      <c r="K56" s="35">
        <f>E56/H56*100</f>
        <v>69.72154834881452</v>
      </c>
      <c r="L56" s="36"/>
      <c r="M56" s="36"/>
    </row>
    <row r="57" spans="1:13" s="7" customFormat="1" ht="36" customHeight="1">
      <c r="A57" s="51" t="s">
        <v>88</v>
      </c>
      <c r="B57" s="76" t="s">
        <v>89</v>
      </c>
      <c r="C57" s="67">
        <v>7486.7</v>
      </c>
      <c r="D57" s="34">
        <v>3127.4</v>
      </c>
      <c r="E57" s="41">
        <v>500</v>
      </c>
      <c r="F57" s="33">
        <f t="shared" si="2"/>
        <v>15.987721429941804</v>
      </c>
      <c r="G57" s="34">
        <v>7486.7</v>
      </c>
      <c r="H57" s="34">
        <v>1000</v>
      </c>
      <c r="I57" s="33">
        <f>H57/G57*100</f>
        <v>13.357019781746295</v>
      </c>
      <c r="J57" s="34">
        <f t="shared" si="0"/>
        <v>-500</v>
      </c>
      <c r="K57" s="35">
        <f>E57/H57*100</f>
        <v>50</v>
      </c>
      <c r="L57" s="36"/>
      <c r="M57" s="36"/>
    </row>
    <row r="58" spans="1:13" s="7" customFormat="1" ht="34.5" customHeight="1">
      <c r="A58" s="51" t="s">
        <v>90</v>
      </c>
      <c r="B58" s="76" t="s">
        <v>91</v>
      </c>
      <c r="C58" s="67">
        <v>11742.2</v>
      </c>
      <c r="D58" s="34">
        <v>9695.6</v>
      </c>
      <c r="E58" s="41">
        <v>1055</v>
      </c>
      <c r="F58" s="33">
        <f t="shared" si="2"/>
        <v>10.881224472956804</v>
      </c>
      <c r="G58" s="34">
        <v>11742.2</v>
      </c>
      <c r="H58" s="34">
        <v>1076.495</v>
      </c>
      <c r="I58" s="33">
        <f>H58/G58*100</f>
        <v>9.167745396944353</v>
      </c>
      <c r="J58" s="34">
        <f t="shared" si="0"/>
        <v>-21.49499999999989</v>
      </c>
      <c r="K58" s="35">
        <f>E58/H58*100</f>
        <v>98.0032420029819</v>
      </c>
      <c r="L58" s="36"/>
      <c r="M58" s="36"/>
    </row>
    <row r="59" spans="1:13" s="7" customFormat="1" ht="35.25" customHeight="1">
      <c r="A59" s="51" t="s">
        <v>92</v>
      </c>
      <c r="B59" s="77" t="s">
        <v>93</v>
      </c>
      <c r="C59" s="67">
        <v>3154.1</v>
      </c>
      <c r="D59" s="34">
        <v>1086.5</v>
      </c>
      <c r="E59" s="41">
        <v>100.67253</v>
      </c>
      <c r="F59" s="33">
        <f t="shared" si="2"/>
        <v>9.265764381040038</v>
      </c>
      <c r="G59" s="34">
        <v>3154.1</v>
      </c>
      <c r="H59" s="34">
        <v>258.89463</v>
      </c>
      <c r="I59" s="33">
        <f>H59/G59*100</f>
        <v>8.20819346247741</v>
      </c>
      <c r="J59" s="34">
        <f t="shared" si="0"/>
        <v>-158.2221</v>
      </c>
      <c r="K59" s="35">
        <f>E59/H59*100</f>
        <v>38.88552265452551</v>
      </c>
      <c r="L59" s="36"/>
      <c r="M59" s="36"/>
    </row>
    <row r="60" spans="1:13" s="7" customFormat="1" ht="25.5" customHeight="1">
      <c r="A60" s="78">
        <v>22020000</v>
      </c>
      <c r="B60" s="79" t="s">
        <v>94</v>
      </c>
      <c r="C60" s="29"/>
      <c r="D60" s="46"/>
      <c r="E60" s="47"/>
      <c r="F60" s="33"/>
      <c r="G60" s="46"/>
      <c r="H60" s="31"/>
      <c r="I60" s="33"/>
      <c r="J60" s="34">
        <f t="shared" si="0"/>
        <v>0</v>
      </c>
      <c r="K60" s="35"/>
      <c r="L60" s="48"/>
      <c r="M60" s="48"/>
    </row>
    <row r="61" spans="1:13" s="7" customFormat="1" ht="53.25" customHeight="1">
      <c r="A61" s="27" t="s">
        <v>95</v>
      </c>
      <c r="B61" s="28" t="s">
        <v>96</v>
      </c>
      <c r="C61" s="59">
        <f>C62</f>
        <v>6527.6</v>
      </c>
      <c r="D61" s="80">
        <f>D62</f>
        <v>5872.2</v>
      </c>
      <c r="E61" s="63">
        <f>E62</f>
        <v>427.78101</v>
      </c>
      <c r="F61" s="62">
        <f t="shared" si="2"/>
        <v>7.284850822519669</v>
      </c>
      <c r="G61" s="80">
        <f>G62</f>
        <v>6527.6</v>
      </c>
      <c r="H61" s="63">
        <f>H62</f>
        <v>873.04105</v>
      </c>
      <c r="I61" s="33">
        <f aca="true" t="shared" si="8" ref="I61:I92">H61/G61*100</f>
        <v>13.374610117041485</v>
      </c>
      <c r="J61" s="34">
        <f t="shared" si="0"/>
        <v>-445.26004000000006</v>
      </c>
      <c r="K61" s="35">
        <f aca="true" t="shared" si="9" ref="K61:K92">E61/H61*100</f>
        <v>48.9989571509839</v>
      </c>
      <c r="L61" s="25"/>
      <c r="M61" s="25"/>
    </row>
    <row r="62" spans="1:13" s="7" customFormat="1" ht="54.75" customHeight="1">
      <c r="A62" s="65" t="s">
        <v>97</v>
      </c>
      <c r="B62" s="66" t="s">
        <v>98</v>
      </c>
      <c r="C62" s="67">
        <v>6527.6</v>
      </c>
      <c r="D62" s="68">
        <v>5872.2</v>
      </c>
      <c r="E62" s="41">
        <v>427.78101</v>
      </c>
      <c r="F62" s="33">
        <f t="shared" si="2"/>
        <v>7.284850822519669</v>
      </c>
      <c r="G62" s="68">
        <v>6527.6</v>
      </c>
      <c r="H62" s="34">
        <v>873.04105</v>
      </c>
      <c r="I62" s="33">
        <f t="shared" si="8"/>
        <v>13.374610117041485</v>
      </c>
      <c r="J62" s="34">
        <f t="shared" si="0"/>
        <v>-445.26004000000006</v>
      </c>
      <c r="K62" s="35">
        <f t="shared" si="9"/>
        <v>48.9989571509839</v>
      </c>
      <c r="L62" s="71"/>
      <c r="M62" s="71"/>
    </row>
    <row r="63" spans="1:13" s="7" customFormat="1" ht="21.75" customHeight="1">
      <c r="A63" s="27">
        <v>22090000</v>
      </c>
      <c r="B63" s="28" t="s">
        <v>99</v>
      </c>
      <c r="C63" s="29">
        <v>14270.1</v>
      </c>
      <c r="D63" s="46">
        <v>1137.6</v>
      </c>
      <c r="E63" s="46">
        <v>19.667839999999998</v>
      </c>
      <c r="F63" s="46">
        <f t="shared" si="2"/>
        <v>1.728888888888889</v>
      </c>
      <c r="G63" s="46">
        <v>14270.1</v>
      </c>
      <c r="H63" s="30">
        <v>24.533459999999998</v>
      </c>
      <c r="I63" s="33">
        <f t="shared" si="8"/>
        <v>0.17192213088906172</v>
      </c>
      <c r="J63" s="34">
        <f t="shared" si="0"/>
        <v>-4.86562</v>
      </c>
      <c r="K63" s="35">
        <f t="shared" si="9"/>
        <v>80.1674121791219</v>
      </c>
      <c r="L63" s="48"/>
      <c r="M63" s="48"/>
    </row>
    <row r="64" spans="1:13" s="7" customFormat="1" ht="25.5" customHeight="1">
      <c r="A64" s="15" t="s">
        <v>100</v>
      </c>
      <c r="B64" s="74" t="s">
        <v>101</v>
      </c>
      <c r="C64" s="59">
        <f>C66+C65</f>
        <v>321.9</v>
      </c>
      <c r="D64" s="80">
        <f>D66+D65</f>
        <v>139.20000000000002</v>
      </c>
      <c r="E64" s="60">
        <f>E66+E65</f>
        <v>20.87022</v>
      </c>
      <c r="F64" s="60">
        <f t="shared" si="2"/>
        <v>14.992974137931034</v>
      </c>
      <c r="G64" s="80">
        <f>G66+G65</f>
        <v>321.9</v>
      </c>
      <c r="H64" s="31">
        <f>H66+H65</f>
        <v>75.55965</v>
      </c>
      <c r="I64" s="33">
        <f t="shared" si="8"/>
        <v>23.473019571295435</v>
      </c>
      <c r="J64" s="34">
        <f t="shared" si="0"/>
        <v>-54.68943</v>
      </c>
      <c r="K64" s="35">
        <f t="shared" si="9"/>
        <v>27.620853193470325</v>
      </c>
      <c r="L64" s="25"/>
      <c r="M64" s="25"/>
    </row>
    <row r="65" spans="1:13" s="7" customFormat="1" ht="24.75" customHeight="1">
      <c r="A65" s="37" t="s">
        <v>102</v>
      </c>
      <c r="B65" s="38" t="s">
        <v>68</v>
      </c>
      <c r="C65" s="39">
        <v>318.9</v>
      </c>
      <c r="D65" s="43">
        <v>137.3</v>
      </c>
      <c r="E65" s="41">
        <v>20.87022</v>
      </c>
      <c r="F65" s="33">
        <f t="shared" si="2"/>
        <v>15.200451565914056</v>
      </c>
      <c r="G65" s="43">
        <v>318.9</v>
      </c>
      <c r="H65" s="43">
        <v>74.73348</v>
      </c>
      <c r="I65" s="33">
        <f t="shared" si="8"/>
        <v>23.434769520225778</v>
      </c>
      <c r="J65" s="34">
        <f t="shared" si="0"/>
        <v>-53.86326</v>
      </c>
      <c r="K65" s="35">
        <f t="shared" si="9"/>
        <v>27.92619853912865</v>
      </c>
      <c r="L65" s="45"/>
      <c r="M65" s="45"/>
    </row>
    <row r="66" spans="1:13" s="7" customFormat="1" ht="57" customHeight="1">
      <c r="A66" s="27">
        <v>24030000</v>
      </c>
      <c r="B66" s="81" t="s">
        <v>103</v>
      </c>
      <c r="C66" s="29">
        <v>3</v>
      </c>
      <c r="D66" s="46">
        <v>1.9</v>
      </c>
      <c r="E66" s="46">
        <v>0</v>
      </c>
      <c r="F66" s="46">
        <f t="shared" si="2"/>
        <v>0</v>
      </c>
      <c r="G66" s="46">
        <v>3</v>
      </c>
      <c r="H66" s="46">
        <v>0.82617</v>
      </c>
      <c r="I66" s="33">
        <f t="shared" si="8"/>
        <v>27.538999999999998</v>
      </c>
      <c r="J66" s="34">
        <f t="shared" si="0"/>
        <v>-0.82617</v>
      </c>
      <c r="K66" s="35">
        <f t="shared" si="9"/>
        <v>0</v>
      </c>
      <c r="L66" s="48"/>
      <c r="M66" s="48"/>
    </row>
    <row r="67" spans="1:13" s="7" customFormat="1" ht="93" customHeight="1">
      <c r="A67" s="65">
        <v>31010200</v>
      </c>
      <c r="B67" s="38" t="s">
        <v>104</v>
      </c>
      <c r="C67" s="67">
        <v>43.4</v>
      </c>
      <c r="D67" s="68">
        <v>67.7</v>
      </c>
      <c r="E67" s="41">
        <v>10.5027</v>
      </c>
      <c r="F67" s="33">
        <f t="shared" si="2"/>
        <v>15.513589364844904</v>
      </c>
      <c r="G67" s="68">
        <v>43.4</v>
      </c>
      <c r="H67" s="68">
        <v>12.66014</v>
      </c>
      <c r="I67" s="33">
        <f t="shared" si="8"/>
        <v>29.17082949308756</v>
      </c>
      <c r="J67" s="34">
        <f t="shared" si="0"/>
        <v>-2.1574399999999994</v>
      </c>
      <c r="K67" s="35">
        <f t="shared" si="9"/>
        <v>82.95879824393727</v>
      </c>
      <c r="L67" s="71"/>
      <c r="M67" s="71"/>
    </row>
    <row r="68" spans="1:13" s="7" customFormat="1" ht="55.5" customHeight="1" hidden="1">
      <c r="A68" s="82">
        <v>24110900</v>
      </c>
      <c r="B68" s="83" t="s">
        <v>105</v>
      </c>
      <c r="C68" s="67"/>
      <c r="D68" s="84"/>
      <c r="E68" s="41"/>
      <c r="F68" s="33" t="e">
        <f t="shared" si="2"/>
        <v>#DIV/0!</v>
      </c>
      <c r="G68" s="84"/>
      <c r="H68" s="34"/>
      <c r="I68" s="33" t="e">
        <f t="shared" si="8"/>
        <v>#DIV/0!</v>
      </c>
      <c r="J68" s="34">
        <f t="shared" si="0"/>
        <v>0</v>
      </c>
      <c r="K68" s="35" t="e">
        <f t="shared" si="9"/>
        <v>#DIV/0!</v>
      </c>
      <c r="L68" s="85"/>
      <c r="M68" s="85"/>
    </row>
    <row r="69" spans="1:13" s="7" customFormat="1" ht="15" customHeight="1" hidden="1">
      <c r="A69" s="27" t="s">
        <v>106</v>
      </c>
      <c r="B69" s="28" t="s">
        <v>107</v>
      </c>
      <c r="C69" s="29" t="s">
        <v>22</v>
      </c>
      <c r="D69" s="46" t="s">
        <v>22</v>
      </c>
      <c r="E69" s="41" t="s">
        <v>22</v>
      </c>
      <c r="F69" s="33" t="e">
        <f t="shared" si="2"/>
        <v>#VALUE!</v>
      </c>
      <c r="G69" s="46" t="s">
        <v>22</v>
      </c>
      <c r="H69" s="30" t="s">
        <v>22</v>
      </c>
      <c r="I69" s="33" t="e">
        <f t="shared" si="8"/>
        <v>#VALUE!</v>
      </c>
      <c r="J69" s="34" t="e">
        <f t="shared" si="0"/>
        <v>#VALUE!</v>
      </c>
      <c r="K69" s="35" t="e">
        <f t="shared" si="9"/>
        <v>#VALUE!</v>
      </c>
      <c r="L69" s="48"/>
      <c r="M69" s="48"/>
    </row>
    <row r="70" spans="1:13" s="7" customFormat="1" ht="15" customHeight="1" hidden="1">
      <c r="A70" s="65"/>
      <c r="B70" s="66" t="s">
        <v>108</v>
      </c>
      <c r="C70" s="67" t="s">
        <v>22</v>
      </c>
      <c r="D70" s="68" t="s">
        <v>22</v>
      </c>
      <c r="E70" s="41" t="s">
        <v>22</v>
      </c>
      <c r="F70" s="33" t="e">
        <f t="shared" si="2"/>
        <v>#VALUE!</v>
      </c>
      <c r="G70" s="68" t="s">
        <v>22</v>
      </c>
      <c r="H70" s="34" t="s">
        <v>22</v>
      </c>
      <c r="I70" s="33" t="e">
        <f t="shared" si="8"/>
        <v>#VALUE!</v>
      </c>
      <c r="J70" s="34" t="e">
        <f aca="true" t="shared" si="10" ref="J70:J94">E70-H70</f>
        <v>#VALUE!</v>
      </c>
      <c r="K70" s="35" t="e">
        <f t="shared" si="9"/>
        <v>#VALUE!</v>
      </c>
      <c r="L70" s="71"/>
      <c r="M70" s="71"/>
    </row>
    <row r="71" spans="1:13" s="7" customFormat="1" ht="15" customHeight="1" hidden="1">
      <c r="A71" s="65"/>
      <c r="B71" s="66" t="s">
        <v>109</v>
      </c>
      <c r="C71" s="67"/>
      <c r="D71" s="68"/>
      <c r="E71" s="41"/>
      <c r="F71" s="33" t="e">
        <f aca="true" t="shared" si="11" ref="F71:F92">E71/D71*100</f>
        <v>#DIV/0!</v>
      </c>
      <c r="G71" s="68"/>
      <c r="H71" s="34"/>
      <c r="I71" s="33" t="e">
        <f t="shared" si="8"/>
        <v>#DIV/0!</v>
      </c>
      <c r="J71" s="34">
        <f t="shared" si="10"/>
        <v>0</v>
      </c>
      <c r="K71" s="35" t="e">
        <f t="shared" si="9"/>
        <v>#DIV/0!</v>
      </c>
      <c r="L71" s="71"/>
      <c r="M71" s="71"/>
    </row>
    <row r="72" spans="1:13" s="7" customFormat="1" ht="15" customHeight="1" hidden="1">
      <c r="A72" s="65"/>
      <c r="B72" s="66" t="s">
        <v>110</v>
      </c>
      <c r="C72" s="67" t="s">
        <v>22</v>
      </c>
      <c r="D72" s="68" t="s">
        <v>22</v>
      </c>
      <c r="E72" s="41" t="s">
        <v>22</v>
      </c>
      <c r="F72" s="33" t="e">
        <f t="shared" si="11"/>
        <v>#VALUE!</v>
      </c>
      <c r="G72" s="68" t="s">
        <v>22</v>
      </c>
      <c r="H72" s="34" t="s">
        <v>22</v>
      </c>
      <c r="I72" s="33" t="e">
        <f t="shared" si="8"/>
        <v>#VALUE!</v>
      </c>
      <c r="J72" s="34" t="e">
        <f t="shared" si="10"/>
        <v>#VALUE!</v>
      </c>
      <c r="K72" s="35" t="e">
        <f t="shared" si="9"/>
        <v>#VALUE!</v>
      </c>
      <c r="L72" s="71"/>
      <c r="M72" s="71"/>
    </row>
    <row r="73" spans="1:13" s="7" customFormat="1" ht="15" customHeight="1" hidden="1">
      <c r="A73" s="65" t="s">
        <v>22</v>
      </c>
      <c r="B73" s="66" t="s">
        <v>111</v>
      </c>
      <c r="C73" s="67" t="s">
        <v>22</v>
      </c>
      <c r="D73" s="68" t="s">
        <v>22</v>
      </c>
      <c r="E73" s="41" t="s">
        <v>22</v>
      </c>
      <c r="F73" s="33" t="e">
        <f t="shared" si="11"/>
        <v>#VALUE!</v>
      </c>
      <c r="G73" s="68" t="s">
        <v>22</v>
      </c>
      <c r="H73" s="34" t="s">
        <v>22</v>
      </c>
      <c r="I73" s="33" t="e">
        <f t="shared" si="8"/>
        <v>#VALUE!</v>
      </c>
      <c r="J73" s="34" t="e">
        <f t="shared" si="10"/>
        <v>#VALUE!</v>
      </c>
      <c r="K73" s="35" t="e">
        <f t="shared" si="9"/>
        <v>#VALUE!</v>
      </c>
      <c r="L73" s="71"/>
      <c r="M73" s="71"/>
    </row>
    <row r="74" spans="1:13" s="7" customFormat="1" ht="15" customHeight="1" hidden="1">
      <c r="A74" s="65" t="s">
        <v>22</v>
      </c>
      <c r="B74" s="66" t="s">
        <v>112</v>
      </c>
      <c r="C74" s="67" t="s">
        <v>22</v>
      </c>
      <c r="D74" s="68" t="s">
        <v>22</v>
      </c>
      <c r="E74" s="41" t="s">
        <v>22</v>
      </c>
      <c r="F74" s="33" t="e">
        <f t="shared" si="11"/>
        <v>#VALUE!</v>
      </c>
      <c r="G74" s="68" t="s">
        <v>22</v>
      </c>
      <c r="H74" s="34" t="s">
        <v>22</v>
      </c>
      <c r="I74" s="33" t="e">
        <f t="shared" si="8"/>
        <v>#VALUE!</v>
      </c>
      <c r="J74" s="34" t="e">
        <f t="shared" si="10"/>
        <v>#VALUE!</v>
      </c>
      <c r="K74" s="35" t="e">
        <f t="shared" si="9"/>
        <v>#VALUE!</v>
      </c>
      <c r="L74" s="71"/>
      <c r="M74" s="71"/>
    </row>
    <row r="75" spans="1:13" s="7" customFormat="1" ht="15" customHeight="1" hidden="1">
      <c r="A75" s="65" t="s">
        <v>22</v>
      </c>
      <c r="B75" s="66" t="s">
        <v>113</v>
      </c>
      <c r="C75" s="67" t="s">
        <v>22</v>
      </c>
      <c r="D75" s="68" t="s">
        <v>22</v>
      </c>
      <c r="E75" s="41" t="s">
        <v>22</v>
      </c>
      <c r="F75" s="33" t="e">
        <f t="shared" si="11"/>
        <v>#VALUE!</v>
      </c>
      <c r="G75" s="68" t="s">
        <v>22</v>
      </c>
      <c r="H75" s="34" t="s">
        <v>22</v>
      </c>
      <c r="I75" s="33" t="e">
        <f t="shared" si="8"/>
        <v>#VALUE!</v>
      </c>
      <c r="J75" s="34" t="e">
        <f t="shared" si="10"/>
        <v>#VALUE!</v>
      </c>
      <c r="K75" s="35" t="e">
        <f t="shared" si="9"/>
        <v>#VALUE!</v>
      </c>
      <c r="L75" s="71"/>
      <c r="M75" s="71"/>
    </row>
    <row r="76" spans="1:13" s="7" customFormat="1" ht="15" customHeight="1" hidden="1">
      <c r="A76" s="65" t="s">
        <v>22</v>
      </c>
      <c r="B76" s="66" t="s">
        <v>114</v>
      </c>
      <c r="C76" s="67" t="s">
        <v>22</v>
      </c>
      <c r="D76" s="68" t="s">
        <v>22</v>
      </c>
      <c r="E76" s="41" t="s">
        <v>22</v>
      </c>
      <c r="F76" s="33" t="e">
        <f t="shared" si="11"/>
        <v>#VALUE!</v>
      </c>
      <c r="G76" s="68" t="s">
        <v>22</v>
      </c>
      <c r="H76" s="34" t="s">
        <v>22</v>
      </c>
      <c r="I76" s="33" t="e">
        <f t="shared" si="8"/>
        <v>#VALUE!</v>
      </c>
      <c r="J76" s="34" t="e">
        <f t="shared" si="10"/>
        <v>#VALUE!</v>
      </c>
      <c r="K76" s="35" t="e">
        <f t="shared" si="9"/>
        <v>#VALUE!</v>
      </c>
      <c r="L76" s="71"/>
      <c r="M76" s="71"/>
    </row>
    <row r="77" spans="1:13" s="26" customFormat="1" ht="12.75" customHeight="1" hidden="1">
      <c r="A77" s="15" t="s">
        <v>115</v>
      </c>
      <c r="B77" s="58" t="s">
        <v>116</v>
      </c>
      <c r="C77" s="59" t="s">
        <v>22</v>
      </c>
      <c r="D77" s="60" t="s">
        <v>22</v>
      </c>
      <c r="E77" s="41" t="s">
        <v>22</v>
      </c>
      <c r="F77" s="33" t="e">
        <f t="shared" si="11"/>
        <v>#VALUE!</v>
      </c>
      <c r="G77" s="60" t="s">
        <v>22</v>
      </c>
      <c r="H77" s="80" t="s">
        <v>22</v>
      </c>
      <c r="I77" s="33" t="e">
        <f t="shared" si="8"/>
        <v>#VALUE!</v>
      </c>
      <c r="J77" s="34" t="e">
        <f t="shared" si="10"/>
        <v>#VALUE!</v>
      </c>
      <c r="K77" s="35" t="e">
        <f t="shared" si="9"/>
        <v>#VALUE!</v>
      </c>
      <c r="L77" s="64"/>
      <c r="M77" s="64"/>
    </row>
    <row r="78" spans="1:13" s="7" customFormat="1" ht="12.75" customHeight="1" hidden="1">
      <c r="A78" s="27" t="s">
        <v>117</v>
      </c>
      <c r="B78" s="28" t="s">
        <v>118</v>
      </c>
      <c r="C78" s="29" t="s">
        <v>22</v>
      </c>
      <c r="D78" s="46" t="s">
        <v>22</v>
      </c>
      <c r="E78" s="41" t="s">
        <v>22</v>
      </c>
      <c r="F78" s="33" t="e">
        <f t="shared" si="11"/>
        <v>#VALUE!</v>
      </c>
      <c r="G78" s="46" t="s">
        <v>22</v>
      </c>
      <c r="H78" s="30" t="s">
        <v>22</v>
      </c>
      <c r="I78" s="33" t="e">
        <f t="shared" si="8"/>
        <v>#VALUE!</v>
      </c>
      <c r="J78" s="34" t="e">
        <f t="shared" si="10"/>
        <v>#VALUE!</v>
      </c>
      <c r="K78" s="35" t="e">
        <f t="shared" si="9"/>
        <v>#VALUE!</v>
      </c>
      <c r="L78" s="48"/>
      <c r="M78" s="48"/>
    </row>
    <row r="79" spans="1:13" s="7" customFormat="1" ht="46.5" customHeight="1" hidden="1">
      <c r="A79" s="37" t="s">
        <v>119</v>
      </c>
      <c r="B79" s="38" t="s">
        <v>120</v>
      </c>
      <c r="C79" s="39" t="s">
        <v>22</v>
      </c>
      <c r="D79" s="43" t="s">
        <v>22</v>
      </c>
      <c r="E79" s="41" t="s">
        <v>22</v>
      </c>
      <c r="F79" s="33" t="e">
        <f t="shared" si="11"/>
        <v>#VALUE!</v>
      </c>
      <c r="G79" s="43" t="s">
        <v>22</v>
      </c>
      <c r="H79" s="40" t="s">
        <v>22</v>
      </c>
      <c r="I79" s="33" t="e">
        <f t="shared" si="8"/>
        <v>#VALUE!</v>
      </c>
      <c r="J79" s="34" t="e">
        <f t="shared" si="10"/>
        <v>#VALUE!</v>
      </c>
      <c r="K79" s="35" t="e">
        <f t="shared" si="9"/>
        <v>#VALUE!</v>
      </c>
      <c r="L79" s="45"/>
      <c r="M79" s="45"/>
    </row>
    <row r="80" spans="1:13" s="7" customFormat="1" ht="28.5" customHeight="1" hidden="1">
      <c r="A80" s="27" t="s">
        <v>121</v>
      </c>
      <c r="B80" s="28" t="s">
        <v>122</v>
      </c>
      <c r="C80" s="29" t="s">
        <v>22</v>
      </c>
      <c r="D80" s="46" t="s">
        <v>22</v>
      </c>
      <c r="E80" s="41" t="s">
        <v>22</v>
      </c>
      <c r="F80" s="33" t="e">
        <f t="shared" si="11"/>
        <v>#VALUE!</v>
      </c>
      <c r="G80" s="46" t="s">
        <v>22</v>
      </c>
      <c r="H80" s="30" t="s">
        <v>22</v>
      </c>
      <c r="I80" s="33" t="e">
        <f t="shared" si="8"/>
        <v>#VALUE!</v>
      </c>
      <c r="J80" s="34" t="e">
        <f t="shared" si="10"/>
        <v>#VALUE!</v>
      </c>
      <c r="K80" s="35" t="e">
        <f t="shared" si="9"/>
        <v>#VALUE!</v>
      </c>
      <c r="L80" s="48"/>
      <c r="M80" s="48"/>
    </row>
    <row r="81" spans="1:13" s="7" customFormat="1" ht="18" customHeight="1" hidden="1">
      <c r="A81" s="37" t="s">
        <v>123</v>
      </c>
      <c r="B81" s="38" t="s">
        <v>124</v>
      </c>
      <c r="C81" s="39" t="s">
        <v>22</v>
      </c>
      <c r="D81" s="43" t="s">
        <v>22</v>
      </c>
      <c r="E81" s="41" t="s">
        <v>22</v>
      </c>
      <c r="F81" s="33" t="e">
        <f t="shared" si="11"/>
        <v>#VALUE!</v>
      </c>
      <c r="G81" s="43" t="s">
        <v>22</v>
      </c>
      <c r="H81" s="40" t="s">
        <v>22</v>
      </c>
      <c r="I81" s="33" t="e">
        <f t="shared" si="8"/>
        <v>#VALUE!</v>
      </c>
      <c r="J81" s="34" t="e">
        <f t="shared" si="10"/>
        <v>#VALUE!</v>
      </c>
      <c r="K81" s="35" t="e">
        <f t="shared" si="9"/>
        <v>#VALUE!</v>
      </c>
      <c r="L81" s="45"/>
      <c r="M81" s="45"/>
    </row>
    <row r="82" spans="1:13" s="26" customFormat="1" ht="12.75" customHeight="1" hidden="1">
      <c r="A82" s="15" t="s">
        <v>125</v>
      </c>
      <c r="B82" s="58" t="s">
        <v>126</v>
      </c>
      <c r="C82" s="59" t="s">
        <v>22</v>
      </c>
      <c r="D82" s="60" t="s">
        <v>22</v>
      </c>
      <c r="E82" s="41" t="s">
        <v>22</v>
      </c>
      <c r="F82" s="33" t="e">
        <f t="shared" si="11"/>
        <v>#VALUE!</v>
      </c>
      <c r="G82" s="60" t="s">
        <v>22</v>
      </c>
      <c r="H82" s="80" t="s">
        <v>22</v>
      </c>
      <c r="I82" s="33" t="e">
        <f t="shared" si="8"/>
        <v>#VALUE!</v>
      </c>
      <c r="J82" s="34" t="e">
        <f t="shared" si="10"/>
        <v>#VALUE!</v>
      </c>
      <c r="K82" s="35" t="e">
        <f t="shared" si="9"/>
        <v>#VALUE!</v>
      </c>
      <c r="L82" s="64"/>
      <c r="M82" s="64"/>
    </row>
    <row r="83" spans="1:13" s="7" customFormat="1" ht="12.75" customHeight="1" hidden="1">
      <c r="A83" s="27" t="s">
        <v>127</v>
      </c>
      <c r="B83" s="28" t="s">
        <v>128</v>
      </c>
      <c r="C83" s="29" t="s">
        <v>22</v>
      </c>
      <c r="D83" s="46" t="s">
        <v>22</v>
      </c>
      <c r="E83" s="41" t="s">
        <v>22</v>
      </c>
      <c r="F83" s="33" t="e">
        <f t="shared" si="11"/>
        <v>#VALUE!</v>
      </c>
      <c r="G83" s="46" t="s">
        <v>22</v>
      </c>
      <c r="H83" s="30" t="s">
        <v>22</v>
      </c>
      <c r="I83" s="33" t="e">
        <f t="shared" si="8"/>
        <v>#VALUE!</v>
      </c>
      <c r="J83" s="34" t="e">
        <f t="shared" si="10"/>
        <v>#VALUE!</v>
      </c>
      <c r="K83" s="35" t="e">
        <f t="shared" si="9"/>
        <v>#VALUE!</v>
      </c>
      <c r="L83" s="48"/>
      <c r="M83" s="48"/>
    </row>
    <row r="84" spans="1:13" s="7" customFormat="1" ht="51" customHeight="1" hidden="1">
      <c r="A84" s="37" t="s">
        <v>129</v>
      </c>
      <c r="B84" s="38" t="s">
        <v>130</v>
      </c>
      <c r="C84" s="39" t="s">
        <v>22</v>
      </c>
      <c r="D84" s="43" t="s">
        <v>22</v>
      </c>
      <c r="E84" s="41" t="s">
        <v>22</v>
      </c>
      <c r="F84" s="33" t="e">
        <f t="shared" si="11"/>
        <v>#VALUE!</v>
      </c>
      <c r="G84" s="43" t="s">
        <v>22</v>
      </c>
      <c r="H84" s="40" t="s">
        <v>22</v>
      </c>
      <c r="I84" s="33" t="e">
        <f t="shared" si="8"/>
        <v>#VALUE!</v>
      </c>
      <c r="J84" s="34" t="e">
        <f t="shared" si="10"/>
        <v>#VALUE!</v>
      </c>
      <c r="K84" s="35" t="e">
        <f t="shared" si="9"/>
        <v>#VALUE!</v>
      </c>
      <c r="L84" s="45"/>
      <c r="M84" s="45"/>
    </row>
    <row r="85" spans="1:13" s="7" customFormat="1" ht="68.25" customHeight="1" hidden="1">
      <c r="A85" s="65" t="s">
        <v>131</v>
      </c>
      <c r="B85" s="66" t="s">
        <v>132</v>
      </c>
      <c r="C85" s="67" t="s">
        <v>22</v>
      </c>
      <c r="D85" s="68" t="s">
        <v>22</v>
      </c>
      <c r="E85" s="41" t="s">
        <v>22</v>
      </c>
      <c r="F85" s="33" t="e">
        <f t="shared" si="11"/>
        <v>#VALUE!</v>
      </c>
      <c r="G85" s="68" t="s">
        <v>22</v>
      </c>
      <c r="H85" s="34" t="s">
        <v>22</v>
      </c>
      <c r="I85" s="33" t="e">
        <f t="shared" si="8"/>
        <v>#VALUE!</v>
      </c>
      <c r="J85" s="34" t="e">
        <f t="shared" si="10"/>
        <v>#VALUE!</v>
      </c>
      <c r="K85" s="35" t="e">
        <f t="shared" si="9"/>
        <v>#VALUE!</v>
      </c>
      <c r="L85" s="71"/>
      <c r="M85" s="71"/>
    </row>
    <row r="86" spans="1:13" s="7" customFormat="1" ht="28.5" customHeight="1" hidden="1">
      <c r="A86" s="65">
        <v>50110002</v>
      </c>
      <c r="B86" s="66" t="s">
        <v>133</v>
      </c>
      <c r="C86" s="67" t="s">
        <v>22</v>
      </c>
      <c r="D86" s="68" t="s">
        <v>22</v>
      </c>
      <c r="E86" s="41" t="s">
        <v>22</v>
      </c>
      <c r="F86" s="33" t="e">
        <f t="shared" si="11"/>
        <v>#VALUE!</v>
      </c>
      <c r="G86" s="68" t="s">
        <v>22</v>
      </c>
      <c r="H86" s="34" t="s">
        <v>22</v>
      </c>
      <c r="I86" s="33" t="e">
        <f t="shared" si="8"/>
        <v>#VALUE!</v>
      </c>
      <c r="J86" s="34" t="e">
        <f t="shared" si="10"/>
        <v>#VALUE!</v>
      </c>
      <c r="K86" s="35" t="e">
        <f t="shared" si="9"/>
        <v>#VALUE!</v>
      </c>
      <c r="L86" s="71"/>
      <c r="M86" s="71"/>
    </row>
    <row r="87" spans="1:13" s="7" customFormat="1" ht="18.75" customHeight="1" hidden="1">
      <c r="A87" s="86">
        <v>50110003</v>
      </c>
      <c r="B87" s="87" t="s">
        <v>134</v>
      </c>
      <c r="C87" s="67" t="s">
        <v>22</v>
      </c>
      <c r="D87" s="34" t="s">
        <v>22</v>
      </c>
      <c r="E87" s="41" t="s">
        <v>22</v>
      </c>
      <c r="F87" s="33" t="e">
        <f t="shared" si="11"/>
        <v>#VALUE!</v>
      </c>
      <c r="G87" s="34" t="s">
        <v>22</v>
      </c>
      <c r="H87" s="34" t="s">
        <v>22</v>
      </c>
      <c r="I87" s="33" t="e">
        <f t="shared" si="8"/>
        <v>#VALUE!</v>
      </c>
      <c r="J87" s="34" t="e">
        <f t="shared" si="10"/>
        <v>#VALUE!</v>
      </c>
      <c r="K87" s="35" t="e">
        <f t="shared" si="9"/>
        <v>#VALUE!</v>
      </c>
      <c r="L87" s="73"/>
      <c r="M87" s="73"/>
    </row>
    <row r="88" spans="1:13" s="7" customFormat="1" ht="15" customHeight="1" hidden="1">
      <c r="A88" s="65">
        <v>50110005</v>
      </c>
      <c r="B88" s="87" t="s">
        <v>135</v>
      </c>
      <c r="C88" s="67" t="s">
        <v>22</v>
      </c>
      <c r="D88" s="68" t="s">
        <v>22</v>
      </c>
      <c r="E88" s="41" t="s">
        <v>22</v>
      </c>
      <c r="F88" s="33" t="e">
        <f t="shared" si="11"/>
        <v>#VALUE!</v>
      </c>
      <c r="G88" s="68" t="s">
        <v>22</v>
      </c>
      <c r="H88" s="34" t="s">
        <v>22</v>
      </c>
      <c r="I88" s="33" t="e">
        <f t="shared" si="8"/>
        <v>#VALUE!</v>
      </c>
      <c r="J88" s="34" t="e">
        <f t="shared" si="10"/>
        <v>#VALUE!</v>
      </c>
      <c r="K88" s="35" t="e">
        <f t="shared" si="9"/>
        <v>#VALUE!</v>
      </c>
      <c r="L88" s="71"/>
      <c r="M88" s="71"/>
    </row>
    <row r="89" spans="1:13" s="7" customFormat="1" ht="15.75" customHeight="1" hidden="1">
      <c r="A89" s="86">
        <v>50110006</v>
      </c>
      <c r="B89" s="87" t="s">
        <v>136</v>
      </c>
      <c r="C89" s="67" t="s">
        <v>22</v>
      </c>
      <c r="D89" s="34" t="s">
        <v>22</v>
      </c>
      <c r="E89" s="41" t="s">
        <v>22</v>
      </c>
      <c r="F89" s="33" t="e">
        <f t="shared" si="11"/>
        <v>#VALUE!</v>
      </c>
      <c r="G89" s="34" t="s">
        <v>22</v>
      </c>
      <c r="H89" s="34" t="s">
        <v>22</v>
      </c>
      <c r="I89" s="33" t="e">
        <f t="shared" si="8"/>
        <v>#VALUE!</v>
      </c>
      <c r="J89" s="34" t="e">
        <f t="shared" si="10"/>
        <v>#VALUE!</v>
      </c>
      <c r="K89" s="35" t="e">
        <f t="shared" si="9"/>
        <v>#VALUE!</v>
      </c>
      <c r="L89" s="73"/>
      <c r="M89" s="73"/>
    </row>
    <row r="90" spans="1:13" s="7" customFormat="1" ht="6" customHeight="1" hidden="1">
      <c r="A90" s="88">
        <v>50110009</v>
      </c>
      <c r="B90" s="66" t="s">
        <v>137</v>
      </c>
      <c r="C90" s="67"/>
      <c r="D90" s="68"/>
      <c r="E90" s="41"/>
      <c r="F90" s="33" t="e">
        <f t="shared" si="11"/>
        <v>#DIV/0!</v>
      </c>
      <c r="G90" s="68"/>
      <c r="H90" s="34"/>
      <c r="I90" s="33" t="e">
        <f t="shared" si="8"/>
        <v>#DIV/0!</v>
      </c>
      <c r="J90" s="34">
        <f t="shared" si="10"/>
        <v>0</v>
      </c>
      <c r="K90" s="35" t="e">
        <f t="shared" si="9"/>
        <v>#DIV/0!</v>
      </c>
      <c r="L90" s="71"/>
      <c r="M90" s="71"/>
    </row>
    <row r="91" spans="1:13" s="7" customFormat="1" ht="0.75" customHeight="1" thickBot="1">
      <c r="A91" s="88"/>
      <c r="B91" s="89"/>
      <c r="C91" s="90"/>
      <c r="D91" s="91">
        <v>0</v>
      </c>
      <c r="E91" s="41"/>
      <c r="F91" s="33" t="e">
        <f t="shared" si="11"/>
        <v>#DIV/0!</v>
      </c>
      <c r="G91" s="91"/>
      <c r="H91" s="92"/>
      <c r="I91" s="33" t="e">
        <f t="shared" si="8"/>
        <v>#DIV/0!</v>
      </c>
      <c r="J91" s="34">
        <f t="shared" si="10"/>
        <v>0</v>
      </c>
      <c r="K91" s="35" t="e">
        <f t="shared" si="9"/>
        <v>#DIV/0!</v>
      </c>
      <c r="L91" s="71"/>
      <c r="M91" s="71"/>
    </row>
    <row r="92" spans="1:13" s="7" customFormat="1" ht="18" customHeight="1" hidden="1">
      <c r="A92" s="88"/>
      <c r="B92" s="66"/>
      <c r="C92" s="90"/>
      <c r="D92" s="91"/>
      <c r="E92" s="41"/>
      <c r="F92" s="33" t="e">
        <f t="shared" si="11"/>
        <v>#DIV/0!</v>
      </c>
      <c r="G92" s="91"/>
      <c r="H92" s="92"/>
      <c r="I92" s="33" t="e">
        <f t="shared" si="8"/>
        <v>#DIV/0!</v>
      </c>
      <c r="J92" s="34">
        <f t="shared" si="10"/>
        <v>0</v>
      </c>
      <c r="K92" s="35" t="e">
        <f t="shared" si="9"/>
        <v>#DIV/0!</v>
      </c>
      <c r="L92" s="71"/>
      <c r="M92" s="71"/>
    </row>
    <row r="93" spans="1:13" s="7" customFormat="1" ht="40.5" customHeight="1">
      <c r="A93" s="65">
        <v>31020000</v>
      </c>
      <c r="B93" s="38" t="s">
        <v>138</v>
      </c>
      <c r="C93" s="67"/>
      <c r="D93" s="68">
        <v>0</v>
      </c>
      <c r="E93" s="41">
        <v>0</v>
      </c>
      <c r="F93" s="33"/>
      <c r="G93" s="68"/>
      <c r="H93" s="68">
        <v>0</v>
      </c>
      <c r="I93" s="33"/>
      <c r="J93" s="34">
        <f t="shared" si="10"/>
        <v>0</v>
      </c>
      <c r="K93" s="35"/>
      <c r="L93" s="71"/>
      <c r="M93" s="71"/>
    </row>
    <row r="94" spans="1:13" s="1" customFormat="1" ht="18.75" customHeight="1" thickBot="1">
      <c r="A94" s="93"/>
      <c r="B94" s="94" t="s">
        <v>139</v>
      </c>
      <c r="C94" s="95">
        <f>C6+C37+C67+C93</f>
        <v>1285572.5</v>
      </c>
      <c r="D94" s="96">
        <f>D6+D37+D67+D93</f>
        <v>1261289.6999999997</v>
      </c>
      <c r="E94" s="96">
        <f>E6+E37+E67+E93</f>
        <v>173928.88307500002</v>
      </c>
      <c r="F94" s="96">
        <f>E94/D94*100</f>
        <v>13.78976479987112</v>
      </c>
      <c r="G94" s="96">
        <f>G6+G37+G67+G93</f>
        <v>1285572.5</v>
      </c>
      <c r="H94" s="96">
        <f>H6+H37+H67+H93</f>
        <v>167848.612235</v>
      </c>
      <c r="I94" s="96">
        <f>H94/G94*100</f>
        <v>13.05633188598854</v>
      </c>
      <c r="J94" s="97">
        <f t="shared" si="10"/>
        <v>6080.270840000012</v>
      </c>
      <c r="K94" s="98">
        <f>E94/H94*100</f>
        <v>103.6224731077831</v>
      </c>
      <c r="L94" s="99"/>
      <c r="M94" s="99"/>
    </row>
    <row r="95" spans="1:11" s="26" customFormat="1" ht="18.75" thickBot="1">
      <c r="A95" s="100" t="s">
        <v>140</v>
      </c>
      <c r="B95" s="101"/>
      <c r="C95" s="101"/>
      <c r="D95" s="101"/>
      <c r="E95" s="101"/>
      <c r="F95" s="101"/>
      <c r="G95" s="101"/>
      <c r="H95" s="101"/>
      <c r="I95" s="101"/>
      <c r="J95" s="101"/>
      <c r="K95" s="102"/>
    </row>
    <row r="96" spans="1:11" s="7" customFormat="1" ht="44.25" customHeight="1" thickBot="1">
      <c r="A96" s="103">
        <v>50110004</v>
      </c>
      <c r="B96" s="104" t="s">
        <v>141</v>
      </c>
      <c r="C96" s="105">
        <v>5000</v>
      </c>
      <c r="D96" s="106"/>
      <c r="E96" s="107">
        <v>0</v>
      </c>
      <c r="F96" s="107"/>
      <c r="G96" s="106">
        <v>5000</v>
      </c>
      <c r="H96" s="108">
        <v>0</v>
      </c>
      <c r="I96" s="107">
        <f>H96/G96*100</f>
        <v>0</v>
      </c>
      <c r="J96" s="109">
        <f>E96-H96</f>
        <v>0</v>
      </c>
      <c r="K96" s="110"/>
    </row>
    <row r="97" spans="1:11" s="7" customFormat="1" ht="18.75" hidden="1">
      <c r="A97" s="111"/>
      <c r="B97" s="112"/>
      <c r="C97" s="113"/>
      <c r="D97" s="114"/>
      <c r="E97" s="115"/>
      <c r="F97" s="116"/>
      <c r="G97" s="114"/>
      <c r="H97" s="114"/>
      <c r="I97" s="116"/>
      <c r="J97" s="25"/>
      <c r="K97" s="73"/>
    </row>
    <row r="98" spans="1:11" s="7" customFormat="1" ht="18.75" hidden="1">
      <c r="A98" s="111"/>
      <c r="B98" s="112"/>
      <c r="C98" s="113"/>
      <c r="D98" s="114"/>
      <c r="E98" s="115"/>
      <c r="F98" s="116"/>
      <c r="G98" s="114"/>
      <c r="H98" s="114"/>
      <c r="I98" s="116"/>
      <c r="J98" s="25"/>
      <c r="K98" s="73"/>
    </row>
    <row r="99" spans="1:11" s="7" customFormat="1" ht="18.75" hidden="1">
      <c r="A99" s="111"/>
      <c r="B99" s="112"/>
      <c r="C99" s="113"/>
      <c r="D99" s="114"/>
      <c r="E99" s="115"/>
      <c r="F99" s="116"/>
      <c r="G99" s="114"/>
      <c r="H99" s="114"/>
      <c r="I99" s="116"/>
      <c r="J99" s="25"/>
      <c r="K99" s="73"/>
    </row>
    <row r="100" spans="1:11" s="7" customFormat="1" ht="18.75" hidden="1">
      <c r="A100" s="111"/>
      <c r="B100" s="112"/>
      <c r="C100" s="113"/>
      <c r="D100" s="114"/>
      <c r="E100" s="115"/>
      <c r="F100" s="116"/>
      <c r="G100" s="114"/>
      <c r="H100" s="114"/>
      <c r="I100" s="116"/>
      <c r="J100" s="25"/>
      <c r="K100" s="73"/>
    </row>
    <row r="101" spans="1:11" s="7" customFormat="1" ht="18.75" hidden="1">
      <c r="A101" s="117"/>
      <c r="B101" s="118"/>
      <c r="C101" s="119"/>
      <c r="D101" s="114"/>
      <c r="E101" s="115"/>
      <c r="F101" s="116"/>
      <c r="G101" s="114"/>
      <c r="H101" s="114"/>
      <c r="I101" s="116"/>
      <c r="J101" s="25"/>
      <c r="K101" s="73"/>
    </row>
    <row r="102" spans="1:11" s="7" customFormat="1" ht="18.75" hidden="1">
      <c r="A102" s="120"/>
      <c r="B102" s="112"/>
      <c r="C102" s="119"/>
      <c r="D102" s="114"/>
      <c r="E102" s="115"/>
      <c r="F102" s="116"/>
      <c r="G102" s="114"/>
      <c r="H102" s="114"/>
      <c r="I102" s="116"/>
      <c r="J102" s="25"/>
      <c r="K102" s="73"/>
    </row>
    <row r="103" spans="1:11" s="7" customFormat="1" ht="18.75" hidden="1">
      <c r="A103" s="120"/>
      <c r="B103" s="112"/>
      <c r="C103" s="121"/>
      <c r="D103" s="114"/>
      <c r="E103" s="115"/>
      <c r="F103" s="116"/>
      <c r="G103" s="114"/>
      <c r="H103" s="114"/>
      <c r="I103" s="116"/>
      <c r="J103" s="25"/>
      <c r="K103" s="73"/>
    </row>
    <row r="104" spans="1:11" s="26" customFormat="1" ht="18" hidden="1">
      <c r="A104" s="122"/>
      <c r="B104" s="14"/>
      <c r="C104" s="123"/>
      <c r="D104" s="124"/>
      <c r="E104" s="115"/>
      <c r="F104" s="116"/>
      <c r="G104" s="124"/>
      <c r="H104" s="124"/>
      <c r="I104" s="116"/>
      <c r="J104" s="25"/>
      <c r="K104" s="73"/>
    </row>
    <row r="105" spans="1:11" s="7" customFormat="1" ht="18.75" hidden="1">
      <c r="A105" s="117"/>
      <c r="B105" s="118"/>
      <c r="C105" s="125"/>
      <c r="D105" s="114"/>
      <c r="E105" s="115"/>
      <c r="F105" s="116"/>
      <c r="G105" s="114"/>
      <c r="H105" s="114"/>
      <c r="I105" s="116"/>
      <c r="J105" s="25"/>
      <c r="K105" s="73"/>
    </row>
    <row r="106" spans="1:11" s="7" customFormat="1" ht="5.25" customHeight="1">
      <c r="A106" s="120"/>
      <c r="B106" s="112"/>
      <c r="C106" s="113"/>
      <c r="D106" s="114"/>
      <c r="E106" s="115"/>
      <c r="F106" s="116"/>
      <c r="G106" s="114"/>
      <c r="H106" s="114"/>
      <c r="I106" s="116"/>
      <c r="J106" s="25"/>
      <c r="K106" s="73"/>
    </row>
    <row r="107" spans="1:11" s="1" customFormat="1" ht="16.5" customHeight="1">
      <c r="A107" s="126"/>
      <c r="B107" s="127"/>
      <c r="C107" s="128"/>
      <c r="D107" s="126"/>
      <c r="E107" s="115"/>
      <c r="F107" s="116"/>
      <c r="G107" s="126"/>
      <c r="H107" s="126"/>
      <c r="I107" s="116"/>
      <c r="J107" s="25"/>
      <c r="K107" s="73"/>
    </row>
    <row r="108" spans="1:11" ht="25.5" customHeight="1" hidden="1">
      <c r="A108" s="1"/>
      <c r="B108" s="1"/>
      <c r="C108" s="129"/>
      <c r="E108" s="130"/>
      <c r="F108" s="130"/>
      <c r="K108" s="73"/>
    </row>
    <row r="109" spans="1:11" ht="19.5" customHeight="1">
      <c r="A109" s="131" t="s">
        <v>142</v>
      </c>
      <c r="B109" s="132"/>
      <c r="C109" s="133">
        <f>C8+C18+C20+C22+C23+C25+C29+C52+C63</f>
        <v>891503</v>
      </c>
      <c r="D109" s="134">
        <f>D8+D18+D20+D22+D23+D25+D29+D52+D63</f>
        <v>916801.8999999999</v>
      </c>
      <c r="E109" s="134">
        <f>E8+E18+E20+E22+E23+E25+E29+E52+E63</f>
        <v>122702.82165499998</v>
      </c>
      <c r="F109" s="135">
        <f>E109/D109*100</f>
        <v>13.383787888637663</v>
      </c>
      <c r="G109" s="134">
        <f>G8+G18+G20+G22+G23+G25+G29+G52+G63</f>
        <v>891503</v>
      </c>
      <c r="H109" s="134">
        <f>H8+H18+H20+H22+H23+H25+H29+H52+H63</f>
        <v>116847.35078500002</v>
      </c>
      <c r="I109" s="135">
        <f>H109/G109*100</f>
        <v>13.106781557100764</v>
      </c>
      <c r="J109" s="73">
        <f>E109-H109</f>
        <v>5855.470869999961</v>
      </c>
      <c r="K109" s="73">
        <f>E109/H109*100</f>
        <v>105.01121405890844</v>
      </c>
    </row>
    <row r="110" spans="1:11" ht="15.75" customHeight="1">
      <c r="A110" s="132" t="s">
        <v>143</v>
      </c>
      <c r="B110" s="132"/>
      <c r="C110" s="133">
        <f>C9+C10+C16+C19+C21+C26+C27+C28+C30+C31+C36+C51+C53+C54+C55+C56+C57+C58+C59+C41+C62+C66+C45+C46+C47+C65+C67+C93</f>
        <v>394069.5000000001</v>
      </c>
      <c r="D110" s="134">
        <f>D9+D10+D16+D19+D21+D26+D27+D28+D30+D31+D36+D51+D53+D54+D55+D56+D57+D58+D59+D41+D62+D66+D45+D46+D47+D65+D67+D93</f>
        <v>344487.80000000005</v>
      </c>
      <c r="E110" s="134">
        <f>E9+E10+E16+E19+E21+E26+E27+E28+E30+E31+E36+E51+E53+E54+E55+E56+E57+E58+E59+E41+E62+E66+E45+E46+E47+E65+E67+E93</f>
        <v>51226.06141999999</v>
      </c>
      <c r="F110" s="135">
        <f>E110/D110*100</f>
        <v>14.870210619940671</v>
      </c>
      <c r="G110" s="134">
        <f>G9+G10+G16+G19+G21+G26+G27+G28+G30+G31+G36+G51+G53+G54+G55+G56+G57+G58+G59+G41+G62+G66+G45+G46+G47+G65+G67+G93</f>
        <v>394069.5000000001</v>
      </c>
      <c r="H110" s="134">
        <f>H9+H10+H16+H19+H21+H26+H27+H28+H30+H31+H36+H51+H53+H54+H55+H56+H57+H58+H59+H41+H62+H66+H45+H46+H47+H65+H67+H93</f>
        <v>51001.26145</v>
      </c>
      <c r="I110" s="135">
        <f>H110/G110*100</f>
        <v>12.942199650061722</v>
      </c>
      <c r="J110" s="73">
        <f>E110-H110</f>
        <v>224.79996999999275</v>
      </c>
      <c r="K110" s="73">
        <f>E110/H110*100</f>
        <v>100.44077335267556</v>
      </c>
    </row>
    <row r="111" spans="2:11" ht="18">
      <c r="B111" s="131"/>
      <c r="C111" s="136"/>
      <c r="I111" s="135"/>
      <c r="K111" s="73"/>
    </row>
    <row r="112" ht="58.5" customHeight="1">
      <c r="C112" s="136"/>
    </row>
    <row r="113" ht="18">
      <c r="C113" s="136"/>
    </row>
    <row r="115" ht="18">
      <c r="C115" s="136"/>
    </row>
    <row r="116" ht="18">
      <c r="C116" s="136"/>
    </row>
    <row r="117" ht="18">
      <c r="C117" s="136"/>
    </row>
  </sheetData>
  <sheetProtection/>
  <mergeCells count="3">
    <mergeCell ref="A2:K2"/>
    <mergeCell ref="A4:C4"/>
    <mergeCell ref="A95:K95"/>
  </mergeCells>
  <printOptions/>
  <pageMargins left="0.52" right="0.44" top="0.17" bottom="0.16" header="0.17" footer="0.16"/>
  <pageSetup horizontalDpi="600" verticalDpi="600" orientation="landscape" paperSize="9" scale="49" r:id="rId1"/>
  <rowBreaks count="1" manualBreakCount="1">
    <brk id="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12</cp:lastModifiedBy>
  <dcterms:created xsi:type="dcterms:W3CDTF">2014-04-03T12:28:27Z</dcterms:created>
  <dcterms:modified xsi:type="dcterms:W3CDTF">2014-04-03T12:28:59Z</dcterms:modified>
  <cp:category/>
  <cp:version/>
  <cp:contentType/>
  <cp:contentStatus/>
</cp:coreProperties>
</file>